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Всего-дор" sheetId="4" r:id="rId1"/>
    <sheet name="Лист1" sheetId="5" r:id="rId2"/>
  </sheets>
  <definedNames>
    <definedName name="_xlnm._FilterDatabase" localSheetId="0" hidden="1">'Всего-дор'!$A$14:$AF$14</definedName>
    <definedName name="_xlnm.Print_Titles" localSheetId="0">'Всего-дор'!$14:$14</definedName>
    <definedName name="_xlnm.Print_Area" localSheetId="0">'Всего-дор'!$A$1:$AA$129</definedName>
  </definedNames>
  <calcPr calcId="152511" iterate="1"/>
</workbook>
</file>

<file path=xl/calcChain.xml><?xml version="1.0" encoding="utf-8"?>
<calcChain xmlns="http://schemas.openxmlformats.org/spreadsheetml/2006/main">
  <c r="Z32" i="4" l="1"/>
  <c r="U48" i="4" l="1"/>
  <c r="V48" i="4"/>
  <c r="V19" i="4" s="1"/>
  <c r="X48" i="4"/>
  <c r="X19" i="4" s="1"/>
  <c r="T48" i="4"/>
  <c r="T19" i="4" s="1"/>
  <c r="T80" i="4"/>
  <c r="W46" i="4" l="1"/>
  <c r="X46" i="4"/>
  <c r="Y46" i="4"/>
  <c r="T61" i="4"/>
  <c r="T68" i="4"/>
  <c r="T54" i="4"/>
  <c r="T70" i="4"/>
  <c r="Z69" i="4"/>
  <c r="Z68" i="4" l="1"/>
  <c r="Z76" i="4" l="1"/>
  <c r="Z75" i="4"/>
  <c r="Z74" i="4"/>
  <c r="Z73" i="4"/>
  <c r="Z72" i="4"/>
  <c r="Z71" i="4"/>
  <c r="Z70" i="4" l="1"/>
  <c r="Z54" i="4" l="1"/>
  <c r="T107" i="4" l="1"/>
  <c r="Z59" i="4" l="1"/>
  <c r="T31" i="4" l="1"/>
  <c r="W80" i="4" l="1"/>
  <c r="W24" i="4" l="1"/>
  <c r="Z42" i="4"/>
  <c r="Z39" i="4"/>
  <c r="W25" i="4"/>
  <c r="W28" i="4"/>
  <c r="Z40" i="4"/>
  <c r="Z37" i="4"/>
  <c r="V60" i="4" l="1"/>
  <c r="V46" i="4" s="1"/>
  <c r="Z28" i="4" l="1"/>
  <c r="Y25" i="4"/>
  <c r="X25" i="4"/>
  <c r="U24" i="4"/>
  <c r="V24" i="4"/>
  <c r="X24" i="4"/>
  <c r="Y24" i="4"/>
  <c r="Z45" i="4"/>
  <c r="Z44" i="4"/>
  <c r="Z43" i="4"/>
  <c r="T26" i="4" l="1"/>
  <c r="T18" i="4" s="1"/>
  <c r="U60" i="4" l="1"/>
  <c r="U46" i="4" s="1"/>
  <c r="T25" i="4"/>
  <c r="Z33" i="4" l="1"/>
  <c r="Z34" i="4"/>
  <c r="Z35" i="4"/>
  <c r="Z25" i="4" s="1"/>
  <c r="Z36" i="4"/>
  <c r="Z31" i="4" l="1"/>
  <c r="T24" i="4"/>
  <c r="Z108" i="4" l="1"/>
  <c r="Z107" i="4"/>
  <c r="Z111" i="4" l="1"/>
  <c r="U49" i="4" l="1"/>
  <c r="V49" i="4"/>
  <c r="W49" i="4"/>
  <c r="X49" i="4"/>
  <c r="Y49" i="4"/>
  <c r="T49" i="4"/>
  <c r="W85" i="4" l="1"/>
  <c r="X85" i="4"/>
  <c r="Y85" i="4"/>
  <c r="U118" i="4" l="1"/>
  <c r="V118" i="4"/>
  <c r="W118" i="4"/>
  <c r="X118" i="4"/>
  <c r="Y118" i="4"/>
  <c r="T118" i="4"/>
  <c r="Z118" i="4" l="1"/>
  <c r="Z113" i="4"/>
  <c r="Z105" i="4" l="1"/>
  <c r="Z106" i="4"/>
  <c r="Z58" i="4"/>
  <c r="Z56" i="4"/>
  <c r="Z57" i="4"/>
  <c r="Z55" i="4"/>
  <c r="T27" i="4" l="1"/>
  <c r="Z61" i="4"/>
  <c r="Z62" i="4"/>
  <c r="T60" i="4"/>
  <c r="T46" i="4" s="1"/>
  <c r="Z26" i="4"/>
  <c r="Z46" i="4" l="1"/>
  <c r="Z27" i="4"/>
  <c r="Z60" i="4"/>
  <c r="Z29" i="4"/>
  <c r="Z24" i="4" s="1"/>
  <c r="Z17" i="4" l="1"/>
  <c r="Z53" i="4" l="1"/>
  <c r="Y79" i="4"/>
  <c r="X79" i="4"/>
  <c r="W79" i="4"/>
  <c r="V79" i="4"/>
  <c r="U79" i="4"/>
  <c r="T79" i="4"/>
  <c r="Z63" i="4" l="1"/>
  <c r="Z49" i="4" s="1"/>
  <c r="Z30" i="4" l="1"/>
  <c r="Z100" i="4"/>
  <c r="Z96" i="4"/>
  <c r="Z85" i="4"/>
  <c r="X117" i="4" l="1"/>
  <c r="T117" i="4"/>
  <c r="U117" i="4"/>
  <c r="V117" i="4"/>
  <c r="W117" i="4"/>
  <c r="T89" i="4"/>
  <c r="U89" i="4"/>
  <c r="V89" i="4"/>
  <c r="W89" i="4"/>
  <c r="X89" i="4"/>
  <c r="Z50" i="4" l="1"/>
  <c r="U47" i="4"/>
  <c r="U19" i="4" s="1"/>
  <c r="W47" i="4"/>
  <c r="W19" i="4" s="1"/>
  <c r="Z67" i="4" l="1"/>
  <c r="Z48" i="4" l="1"/>
  <c r="Z80" i="4" l="1"/>
  <c r="Y117" i="4" l="1"/>
  <c r="W109" i="4" l="1"/>
  <c r="X109" i="4"/>
  <c r="Y109" i="4"/>
  <c r="T78" i="4" l="1"/>
  <c r="V78" i="4"/>
  <c r="W78" i="4"/>
  <c r="X78" i="4"/>
  <c r="Y78" i="4"/>
  <c r="Y89" i="4" l="1"/>
  <c r="Z102" i="4"/>
  <c r="T109" i="4" l="1"/>
  <c r="V109" i="4"/>
  <c r="U109" i="4" l="1"/>
  <c r="Z51" i="4" l="1"/>
  <c r="Z65" i="4"/>
  <c r="Z91" i="4" l="1"/>
  <c r="Z66" i="4" l="1"/>
  <c r="Y22" i="4" l="1"/>
  <c r="Y47" i="4"/>
  <c r="Y19" i="4" s="1"/>
  <c r="U88" i="4" l="1"/>
  <c r="V88" i="4"/>
  <c r="W88" i="4"/>
  <c r="X88" i="4"/>
  <c r="Y88" i="4"/>
  <c r="T88" i="4"/>
  <c r="W77" i="4" l="1"/>
  <c r="W23" i="4" s="1"/>
  <c r="W15" i="4" s="1"/>
  <c r="V77" i="4"/>
  <c r="V23" i="4" s="1"/>
  <c r="V15" i="4" s="1"/>
  <c r="X77" i="4"/>
  <c r="X23" i="4" s="1"/>
  <c r="X15" i="4" s="1"/>
  <c r="T77" i="4"/>
  <c r="Y77" i="4"/>
  <c r="Y23" i="4" s="1"/>
  <c r="Y15" i="4" s="1"/>
  <c r="U77" i="4"/>
  <c r="U78" i="4"/>
  <c r="U20" i="4" s="1"/>
  <c r="V20" i="4"/>
  <c r="W20" i="4"/>
  <c r="X20" i="4"/>
  <c r="Y20" i="4"/>
  <c r="Z20" i="4" s="1"/>
  <c r="Z78" i="4"/>
  <c r="T20" i="4"/>
  <c r="Z120" i="4"/>
  <c r="Z82" i="4"/>
  <c r="Z83" i="4"/>
  <c r="Z79" i="4" s="1"/>
  <c r="Z84" i="4"/>
  <c r="Z86" i="4"/>
  <c r="Z87" i="4"/>
  <c r="Z92" i="4"/>
  <c r="Z94" i="4"/>
  <c r="Z95" i="4"/>
  <c r="Z98" i="4"/>
  <c r="Z99" i="4"/>
  <c r="Z104" i="4"/>
  <c r="Z115" i="4"/>
  <c r="Z117" i="4"/>
  <c r="Z122" i="4"/>
  <c r="Z124" i="4"/>
  <c r="Z109" i="4" l="1"/>
  <c r="Z89" i="4"/>
  <c r="Z18" i="4" l="1"/>
  <c r="Z52" i="4" l="1"/>
  <c r="T23" i="4" l="1"/>
  <c r="Z64" i="4" l="1"/>
  <c r="Z103" i="4"/>
  <c r="U23" i="4" l="1"/>
  <c r="Z23" i="4" s="1"/>
  <c r="Z101" i="4"/>
  <c r="Z93" i="4"/>
  <c r="Z97" i="4"/>
  <c r="Z90" i="4"/>
  <c r="T22" i="4"/>
  <c r="U22" i="4"/>
  <c r="V22" i="4"/>
  <c r="W22" i="4"/>
  <c r="X22" i="4"/>
  <c r="U15" i="4" l="1"/>
  <c r="Z88" i="4"/>
  <c r="Z22" i="4"/>
  <c r="Z77" i="4" l="1"/>
  <c r="T21" i="4"/>
  <c r="U21" i="4"/>
  <c r="V21" i="4"/>
  <c r="Z21" i="4" l="1"/>
  <c r="Z19" i="4"/>
  <c r="Z47" i="4"/>
  <c r="T15" i="4" l="1"/>
  <c r="Z15" i="4" s="1"/>
</calcChain>
</file>

<file path=xl/sharedStrings.xml><?xml version="1.0" encoding="utf-8"?>
<sst xmlns="http://schemas.openxmlformats.org/spreadsheetml/2006/main" count="849" uniqueCount="142">
  <si>
    <t>раздел</t>
  </si>
  <si>
    <t>%</t>
  </si>
  <si>
    <t>км</t>
  </si>
  <si>
    <t>м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</si>
  <si>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</si>
  <si>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</si>
  <si>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</si>
  <si>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</si>
  <si>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</si>
  <si>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</si>
  <si>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</si>
  <si>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</si>
  <si>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</si>
  <si>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</si>
  <si>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</si>
  <si>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</si>
  <si>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</si>
  <si>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</si>
  <si>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</si>
  <si>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</si>
  <si>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</si>
  <si>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</si>
  <si>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</si>
  <si>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</si>
  <si>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</si>
  <si>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</si>
  <si>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</si>
  <si>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Муниципальная программа, всего</t>
  </si>
  <si>
    <t>да - 1
нет - 0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</si>
  <si>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</si>
  <si>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</si>
  <si>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t>единиц</t>
  </si>
  <si>
    <t>штук</t>
  </si>
  <si>
    <t>год достижения</t>
  </si>
  <si>
    <t>тысяч руб.</t>
  </si>
  <si>
    <t>тысяч кв. м</t>
  </si>
  <si>
    <t>тысяч чел.</t>
  </si>
  <si>
    <t>Годы реализации программы</t>
  </si>
  <si>
    <t>тысяч м3</t>
  </si>
  <si>
    <t>код исполнителя программы</t>
  </si>
  <si>
    <t>тысяч кв.м</t>
  </si>
  <si>
    <t>S</t>
  </si>
  <si>
    <t xml:space="preserve"> </t>
  </si>
  <si>
    <t>к муниципальной программе города Твери</t>
  </si>
  <si>
    <t>Приложение 1 
к постановлению администрации города Твери
от «_____» _________________  2018 №  _________</t>
  </si>
  <si>
    <t>«Дорожное хозяйство и общественный транспорт города Твери» на 2021-2026 годы</t>
  </si>
  <si>
    <t>R</t>
  </si>
  <si>
    <t>«Приложение 1</t>
  </si>
  <si>
    <t>».</t>
  </si>
  <si>
    <r>
      <rPr>
        <b/>
        <sz val="11"/>
        <rFont val="Times New Roman"/>
        <family val="1"/>
        <charset val="204"/>
      </rPr>
      <t xml:space="preserve">Мероприятие 1.01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</si>
  <si>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</si>
  <si>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реконструированных автомобильных дорог»</t>
    </r>
  </si>
  <si>
    <r>
      <t>Подпрограмма 2</t>
    </r>
    <r>
      <rPr>
        <sz val="11"/>
        <rFont val="Times New Roman"/>
        <family val="1"/>
        <charset val="204"/>
      </rPr>
      <t xml:space="preserve"> «</t>
    </r>
    <r>
      <rPr>
        <b/>
        <sz val="11"/>
        <rFont val="Times New Roman"/>
        <family val="1"/>
        <charset val="204"/>
      </rPr>
      <t xml:space="preserve">Общественный транспорт» 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</si>
  <si>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</si>
  <si>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</si>
  <si>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</si>
  <si>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</si>
  <si>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</si>
  <si>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</si>
  <si>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</si>
  <si>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</si>
  <si>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</si>
  <si>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</si>
  <si>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</si>
  <si>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</si>
  <si>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</si>
  <si>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t>Ш</t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</si>
  <si>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
(мероприятие «Ремонт тротуаров: ул. Советская от моста через реку Волга в створе Волжского пр-да (Волжский пр-д нечетная сторона, ул. А. Дементьева, ул. Крылова) до пл. Пушкина»)  </t>
    </r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</si>
  <si>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</si>
  <si>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</si>
  <si>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</si>
  <si>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</si>
  <si>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</si>
  <si>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</si>
  <si>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</si>
  <si>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</si>
  <si>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</si>
  <si>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</si>
  <si>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</si>
  <si>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</si>
  <si>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Мероприятие 3.02</t>
    </r>
    <r>
      <rPr>
        <sz val="11"/>
        <rFont val="Times New Roman"/>
        <family val="1"/>
        <charset val="204"/>
      </rPr>
      <t xml:space="preserve"> 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</si>
  <si>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</si>
  <si>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</si>
  <si>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</si>
  <si>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</si>
  <si>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</si>
  <si>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</si>
  <si>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</si>
  <si>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10</t>
    </r>
    <r>
      <rPr>
        <sz val="11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</si>
  <si>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программы прочих налогов, сборов и иных обязательных платежей»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</si>
  <si>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внедренных интеллектуальных транспортных систем»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</si>
  <si>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оплаченных налогов, сборов и иных обязательных платежей»</t>
    </r>
  </si>
  <si>
    <r>
      <t xml:space="preserve">Мероприятие 3.03 
</t>
    </r>
    <r>
      <rPr>
        <sz val="11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</si>
  <si>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</si>
  <si>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</si>
  <si>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</si>
  <si>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t xml:space="preserve">Цель 
 </t>
    </r>
    <r>
      <rPr>
        <sz val="11"/>
        <rFont val="Times New Roman"/>
        <family val="1"/>
        <charset val="204"/>
      </rPr>
      <t>«Обеспечение устойчивого функционирования дорожно-транспортной системы города Твери»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</si>
  <si>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</si>
  <si>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</si>
  <si>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 xml:space="preserve">Показатель 3
</t>
    </r>
    <r>
      <rPr>
        <sz val="11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</si>
  <si>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</si>
  <si>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</si>
  <si>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</si>
  <si>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 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«Дорожное хозяйство»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</si>
  <si>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1.02 
</t>
    </r>
    <r>
      <rPr>
        <sz val="11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</si>
  <si>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</si>
  <si>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</si>
  <si>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</si>
  <si>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</si>
  <si>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</si>
  <si>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</si>
  <si>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</si>
  <si>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Мероприятие 2.03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и качественные автомобильные дороги»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</si>
  <si>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согласованных маршрутов»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</si>
  <si>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
«Автоматизация процессов управления дорожным движением»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</si>
  <si>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«Общая протяженность отремонтированных автомобильных дорог, включая тротуары»</t>
    </r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</si>
  <si>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</si>
  <si>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 по развитию транспортной системы Тверской области»</t>
    </r>
  </si>
  <si>
    <r>
      <rPr>
        <b/>
        <sz val="11"/>
        <rFont val="Times New Roman"/>
        <family val="1"/>
        <charset val="204"/>
      </rPr>
      <t>Административное мероприятие 1.01</t>
    </r>
    <r>
      <rPr>
        <sz val="11"/>
        <rFont val="Times New Roman"/>
        <family val="1"/>
        <charset val="204"/>
      </rPr>
      <t xml:space="preserve">
«Согласование маршрутов регулярных перевозок пассажиров и багажа автомобильным транспортом, с посадкой и высадкой пассажиров на объектах транспортной инфраструктуры»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</si>
  <si>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</si>
  <si>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 xml:space="preserve">Мероприятие 3.06 </t>
    </r>
    <r>
      <rPr>
        <sz val="11"/>
        <rFont val="Times New Roman"/>
        <family val="1"/>
        <charset val="204"/>
      </rPr>
      <t xml:space="preserve">
«Укрепление материально-технической базы муниципальных предприятий и учреждений, осуществляющих дорожную деятельность на территории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</si>
  <si>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приобретенной техники»</t>
    </r>
  </si>
  <si>
    <r>
      <t xml:space="preserve">Показатель 2 
</t>
    </r>
    <r>
      <rPr>
        <sz val="11"/>
        <rFont val="Times New Roman"/>
        <family val="1"/>
        <charset val="204"/>
      </rPr>
      <t>«Площадь реконструированных автомобильных дорог»</t>
    </r>
  </si>
  <si>
    <r>
      <t xml:space="preserve">Мероприятие 1.02 
</t>
    </r>
    <r>
      <rPr>
        <sz val="11"/>
        <rFont val="Times New Roman"/>
        <family val="1"/>
        <charset val="204"/>
      </rPr>
      <t xml:space="preserve">«Реконструкция автомобильной дороги Бежецкое шоссе на участке от Затверецкого бульвара до ул. Богородицерождественская (в т.ч. ПИР)» 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</si>
  <si>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</si>
  <si>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автомобильных дорог»</t>
    </r>
  </si>
  <si>
    <r>
      <t xml:space="preserve">Показатель 4
</t>
    </r>
    <r>
      <rPr>
        <sz val="11"/>
        <rFont val="Times New Roman"/>
        <family val="1"/>
        <charset val="204"/>
      </rPr>
      <t>«Общее количество разработанных комплектов проектно-сметной документации»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</si>
  <si>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реконструированных грунтовых дорог»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</si>
  <si>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
«Реконструкция улицы Весенняя»</t>
    </r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</si>
  <si>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«Реконструкция улицы вдоль деревни Бобачево»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</si>
  <si>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автомобильной дороги  по ул. Фрунзе на участке от улицы Паши Савельевой до Петербургского шоссе с путепроводом через Октябрьскую железную дорогу (в т. ч. ПИР)»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</si>
  <si>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погашению кредиторской задолженности»</t>
    </r>
  </si>
  <si>
    <t>+50</t>
  </si>
  <si>
    <t>-13021,9</t>
  </si>
  <si>
    <t>+770,4</t>
  </si>
  <si>
    <t>+12251,5</t>
  </si>
  <si>
    <r>
      <t xml:space="preserve"> Показатель 1 
</t>
    </r>
    <r>
      <rPr>
        <sz val="11"/>
        <rFont val="Times New Roman"/>
        <family val="1"/>
        <charset val="204"/>
      </rPr>
      <t>«Количество выданных согласований на перевозку тяжеловесных и (или) крупногабаритных грузов»</t>
    </r>
  </si>
  <si>
    <t>И. о. начальника департамента дорожного хозяйства, благоустройства и транспорта администрации города Твери                                                                                                                                   Д.А. Афонин</t>
  </si>
  <si>
    <r>
      <rPr>
        <b/>
        <sz val="11"/>
        <rFont val="Times New Roman"/>
        <family val="1"/>
        <charset val="204"/>
      </rPr>
      <t>Мероприятие 2.04</t>
    </r>
    <r>
      <rPr>
        <sz val="11"/>
        <rFont val="Times New Roman"/>
        <family val="1"/>
        <charset val="204"/>
      </rPr>
      <t xml:space="preserve"> 
«Капитальный и текущий ремонт автомобильных дорог общего пользования и искусственных сооружений на них в рамках реализации закона Тверской области «О статусе города Тверской области, удостоенного почетного звания Российской Федерации «Город воинской славы» (без софинансирования из вышестоящих бюджетов)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</si>
  <si>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</si>
  <si>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2.05</t>
    </r>
    <r>
      <rPr>
        <sz val="11"/>
        <rFont val="Times New Roman"/>
        <family val="1"/>
        <charset val="204"/>
      </rPr>
      <t xml:space="preserve"> 
«Ремонт тротуаров: ул. Советская от моста через реку Волга в створе Волжского пр-да (Волжский пр-д нечетная сторона, ул. А. Дементьева, ул. Крылова) до пл. Пушкина»</t>
    </r>
  </si>
  <si>
    <t>Приложение 1  
к постановлению Администрации города Твери
от «06» апреля   2021 №  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</si>
</sst>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6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64" fontId="7" fillId="3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9" fontId="8" fillId="3" borderId="0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center" vertical="center" wrapText="1"/>
    </xf>
    <xf numFmtId="1" fontId="8" fillId="3" borderId="0" xfId="0" applyNumberFormat="1" applyFont="1" applyFill="1" applyBorder="1" applyAlignment="1">
      <alignment horizontal="center" vertical="center" wrapText="1"/>
    </xf>
    <xf numFmtId="3" fontId="9" fillId="3" borderId="0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10" fillId="3" borderId="0" xfId="0" applyNumberFormat="1" applyFont="1" applyFill="1" applyAlignment="1">
      <alignment horizontal="center" vertical="center" wrapText="1"/>
    </xf>
    <xf numFmtId="0" fontId="3" fillId="6" borderId="2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9" fontId="13" fillId="3" borderId="0" xfId="0" applyNumberFormat="1" applyFont="1" applyFill="1" applyAlignment="1">
      <alignment horizontal="left" vertical="center" wrapText="1"/>
    </xf>
    <xf numFmtId="49" fontId="14" fillId="3" borderId="0" xfId="0" applyNumberFormat="1" applyFont="1" applyFill="1" applyAlignment="1">
      <alignment horizontal="left" vertical="center" wrapText="1"/>
    </xf>
    <xf numFmtId="49" fontId="15" fillId="3" borderId="0" xfId="0" applyNumberFormat="1" applyFont="1" applyFill="1" applyAlignment="1">
      <alignment horizontal="left" vertical="center" wrapText="1"/>
    </xf>
    <xf numFmtId="49" fontId="14" fillId="3" borderId="0" xfId="0" applyNumberFormat="1" applyFont="1" applyFill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6" fillId="3" borderId="0" xfId="0" applyNumberFormat="1" applyFont="1" applyFill="1" applyBorder="1" applyAlignment="1">
      <alignment horizontal="left" vertical="center" wrapText="1"/>
    </xf>
    <xf numFmtId="49" fontId="1" fillId="3" borderId="0" xfId="0" applyNumberFormat="1" applyFont="1" applyFill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9"/>
  <sheetViews>
    <sheetView tabSelected="1" view="pageBreakPreview" topLeftCell="A2" zoomScale="80" zoomScaleNormal="70" zoomScaleSheetLayoutView="80" zoomScalePageLayoutView="80" workbookViewId="0">
      <selection activeCell="V2" sqref="V2:AA2"/>
    </sheetView>
  </sheetViews>
  <sheetFormatPr defaultColWidth="8.7109375" defaultRowHeight="15" outlineLevelCol="1" x14ac:dyDescent="0.25"/>
  <cols>
    <col min="1" max="9" width="2.28515625" style="35" customWidth="1"/>
    <col min="10" max="16" width="2.7109375" style="35" customWidth="1"/>
    <col min="17" max="17" width="3.28515625" style="35" customWidth="1"/>
    <col min="18" max="18" width="69" style="36" customWidth="1"/>
    <col min="19" max="19" width="7.28515625" style="36" customWidth="1"/>
    <col min="20" max="20" width="12" style="35" customWidth="1"/>
    <col min="21" max="21" width="11.28515625" style="35" customWidth="1"/>
    <col min="22" max="22" width="11.7109375" style="35" customWidth="1"/>
    <col min="23" max="23" width="12.28515625" style="35" customWidth="1"/>
    <col min="24" max="24" width="11.42578125" style="35" customWidth="1"/>
    <col min="25" max="25" width="11.7109375" style="35" customWidth="1"/>
    <col min="26" max="26" width="12.28515625" style="37" bestFit="1" customWidth="1"/>
    <col min="27" max="27" width="11.28515625" style="35" customWidth="1"/>
    <col min="28" max="28" width="25.7109375" style="68" customWidth="1" outlineLevel="1"/>
    <col min="29" max="29" width="25" style="18" customWidth="1" outlineLevel="1"/>
    <col min="30" max="30" width="26.140625" style="18" customWidth="1"/>
    <col min="31" max="32" width="8.7109375" style="1"/>
    <col min="33" max="16384" width="8.7109375" style="19"/>
  </cols>
  <sheetData>
    <row r="1" spans="1:32" ht="45" hidden="1" customHeight="1" x14ac:dyDescent="0.25">
      <c r="V1" s="89" t="s">
        <v>44</v>
      </c>
      <c r="W1" s="89"/>
      <c r="X1" s="89"/>
      <c r="Y1" s="89"/>
      <c r="Z1" s="89"/>
      <c r="AA1" s="89"/>
    </row>
    <row r="2" spans="1:32" ht="41.4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11"/>
      <c r="S2" s="11"/>
      <c r="T2" s="29"/>
      <c r="U2" s="29"/>
      <c r="V2" s="77" t="s">
        <v>141</v>
      </c>
      <c r="W2" s="77"/>
      <c r="X2" s="77"/>
      <c r="Y2" s="77"/>
      <c r="Z2" s="77"/>
      <c r="AA2" s="77"/>
    </row>
    <row r="3" spans="1:32" ht="13.15" customHeight="1" x14ac:dyDescent="0.25">
      <c r="A3" s="77" t="s">
        <v>47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</row>
    <row r="4" spans="1:32" x14ac:dyDescent="0.25">
      <c r="A4" s="77" t="s">
        <v>43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</row>
    <row r="5" spans="1:32" ht="13.15" customHeight="1" x14ac:dyDescent="0.25">
      <c r="A5" s="77" t="s">
        <v>45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</row>
    <row r="6" spans="1:32" ht="13.15" customHeight="1" x14ac:dyDescent="0.25">
      <c r="A6" s="77" t="s">
        <v>42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</row>
    <row r="7" spans="1:32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62"/>
      <c r="S7" s="62"/>
      <c r="T7" s="62"/>
      <c r="U7" s="62"/>
      <c r="V7" s="62"/>
      <c r="W7" s="62"/>
      <c r="X7" s="62"/>
      <c r="Y7" s="62"/>
      <c r="Z7" s="62"/>
      <c r="AA7" s="62"/>
    </row>
    <row r="8" spans="1:32" ht="14.25" x14ac:dyDescent="0.25">
      <c r="A8" s="78" t="s">
        <v>6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</row>
    <row r="9" spans="1:32" ht="16.149999999999999" customHeight="1" x14ac:dyDescent="0.25">
      <c r="A9" s="78" t="s">
        <v>45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</row>
    <row r="10" spans="1:32" ht="24" customHeight="1" x14ac:dyDescent="0.25">
      <c r="A10" s="93" t="s">
        <v>116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</row>
    <row r="11" spans="1:32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11"/>
      <c r="S11" s="11"/>
      <c r="T11" s="12"/>
      <c r="U11" s="12"/>
      <c r="V11" s="29"/>
      <c r="W11" s="29"/>
      <c r="X11" s="29"/>
      <c r="Y11" s="29"/>
      <c r="Z11" s="28"/>
      <c r="AA11" s="29"/>
    </row>
    <row r="12" spans="1:32" s="20" customFormat="1" ht="33.6" customHeight="1" x14ac:dyDescent="0.25">
      <c r="A12" s="91" t="s">
        <v>10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 t="s">
        <v>7</v>
      </c>
      <c r="S12" s="91" t="s">
        <v>8</v>
      </c>
      <c r="T12" s="91" t="s">
        <v>37</v>
      </c>
      <c r="U12" s="91"/>
      <c r="V12" s="91"/>
      <c r="W12" s="91"/>
      <c r="X12" s="91"/>
      <c r="Y12" s="91"/>
      <c r="Z12" s="91" t="s">
        <v>4</v>
      </c>
      <c r="AA12" s="92"/>
      <c r="AB12" s="68"/>
      <c r="AC12" s="31"/>
      <c r="AD12" s="31"/>
      <c r="AE12" s="30"/>
      <c r="AF12" s="30"/>
    </row>
    <row r="13" spans="1:32" s="20" customFormat="1" ht="65.45" customHeight="1" x14ac:dyDescent="0.25">
      <c r="A13" s="91" t="s">
        <v>39</v>
      </c>
      <c r="B13" s="91"/>
      <c r="C13" s="91"/>
      <c r="D13" s="91" t="s">
        <v>0</v>
      </c>
      <c r="E13" s="91"/>
      <c r="F13" s="91" t="s">
        <v>14</v>
      </c>
      <c r="G13" s="91"/>
      <c r="H13" s="91" t="s">
        <v>15</v>
      </c>
      <c r="I13" s="91"/>
      <c r="J13" s="91"/>
      <c r="K13" s="91"/>
      <c r="L13" s="91"/>
      <c r="M13" s="91"/>
      <c r="N13" s="91"/>
      <c r="O13" s="91"/>
      <c r="P13" s="91"/>
      <c r="Q13" s="91"/>
      <c r="R13" s="92"/>
      <c r="S13" s="92"/>
      <c r="T13" s="64">
        <v>2021</v>
      </c>
      <c r="U13" s="64">
        <v>2022</v>
      </c>
      <c r="V13" s="64">
        <v>2023</v>
      </c>
      <c r="W13" s="64">
        <v>2024</v>
      </c>
      <c r="X13" s="64">
        <v>2025</v>
      </c>
      <c r="Y13" s="64">
        <v>2026</v>
      </c>
      <c r="Z13" s="64" t="s">
        <v>5</v>
      </c>
      <c r="AA13" s="64" t="s">
        <v>33</v>
      </c>
      <c r="AB13" s="68"/>
      <c r="AC13" s="31"/>
      <c r="AD13" s="31"/>
      <c r="AE13" s="30"/>
      <c r="AF13" s="30"/>
    </row>
    <row r="14" spans="1:32" s="21" customFormat="1" x14ac:dyDescent="0.25">
      <c r="A14" s="64">
        <v>1</v>
      </c>
      <c r="B14" s="64">
        <v>2</v>
      </c>
      <c r="C14" s="64">
        <v>3</v>
      </c>
      <c r="D14" s="64">
        <v>4</v>
      </c>
      <c r="E14" s="64">
        <v>5</v>
      </c>
      <c r="F14" s="64">
        <v>6</v>
      </c>
      <c r="G14" s="64">
        <v>7</v>
      </c>
      <c r="H14" s="64">
        <v>8</v>
      </c>
      <c r="I14" s="64">
        <v>9</v>
      </c>
      <c r="J14" s="64">
        <v>10</v>
      </c>
      <c r="K14" s="64">
        <v>11</v>
      </c>
      <c r="L14" s="64">
        <v>12</v>
      </c>
      <c r="M14" s="64">
        <v>13</v>
      </c>
      <c r="N14" s="64">
        <v>14</v>
      </c>
      <c r="O14" s="64">
        <v>15</v>
      </c>
      <c r="P14" s="64">
        <v>16</v>
      </c>
      <c r="Q14" s="64">
        <v>17</v>
      </c>
      <c r="R14" s="64">
        <v>18</v>
      </c>
      <c r="S14" s="64">
        <v>19</v>
      </c>
      <c r="T14" s="64">
        <v>20</v>
      </c>
      <c r="U14" s="64">
        <v>21</v>
      </c>
      <c r="V14" s="64">
        <v>22</v>
      </c>
      <c r="W14" s="64">
        <v>23</v>
      </c>
      <c r="X14" s="64">
        <v>24</v>
      </c>
      <c r="Y14" s="64">
        <v>25</v>
      </c>
      <c r="Z14" s="64">
        <v>26</v>
      </c>
      <c r="AA14" s="64">
        <v>27</v>
      </c>
      <c r="AB14" s="69"/>
      <c r="AC14" s="32"/>
      <c r="AD14" s="32"/>
      <c r="AE14" s="33"/>
      <c r="AF14" s="33"/>
    </row>
    <row r="15" spans="1:32" s="1" customFormat="1" ht="34.15" customHeight="1" x14ac:dyDescent="0.2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6" t="s">
        <v>27</v>
      </c>
      <c r="S15" s="57" t="s">
        <v>34</v>
      </c>
      <c r="T15" s="58">
        <f t="shared" ref="T15:Y15" si="0">T23+T109</f>
        <v>1607882.5</v>
      </c>
      <c r="U15" s="58">
        <f t="shared" si="0"/>
        <v>1611189</v>
      </c>
      <c r="V15" s="58">
        <f t="shared" si="0"/>
        <v>1469785.4</v>
      </c>
      <c r="W15" s="58">
        <f t="shared" si="0"/>
        <v>487839.89999999997</v>
      </c>
      <c r="X15" s="58">
        <f t="shared" si="0"/>
        <v>569070.69999999995</v>
      </c>
      <c r="Y15" s="58">
        <f t="shared" si="0"/>
        <v>588532.19999999995</v>
      </c>
      <c r="Z15" s="58">
        <f>T15+U15+V15+W15+X15+Y15</f>
        <v>6334299.7000000011</v>
      </c>
      <c r="AA15" s="57">
        <v>2026</v>
      </c>
      <c r="AB15" s="68"/>
      <c r="AC15" s="18"/>
      <c r="AD15" s="18"/>
    </row>
    <row r="16" spans="1:32" s="10" customFormat="1" ht="42.6" customHeight="1" x14ac:dyDescent="0.25">
      <c r="A16" s="15"/>
      <c r="B16" s="15"/>
      <c r="C16" s="15"/>
      <c r="D16" s="15"/>
      <c r="E16" s="15"/>
      <c r="F16" s="15"/>
      <c r="G16" s="15"/>
      <c r="H16" s="14"/>
      <c r="I16" s="15"/>
      <c r="J16" s="15"/>
      <c r="K16" s="15"/>
      <c r="L16" s="15"/>
      <c r="M16" s="15"/>
      <c r="N16" s="15"/>
      <c r="O16" s="15"/>
      <c r="P16" s="15"/>
      <c r="Q16" s="15"/>
      <c r="R16" s="13" t="s">
        <v>96</v>
      </c>
      <c r="S16" s="6"/>
      <c r="T16" s="5"/>
      <c r="U16" s="5"/>
      <c r="V16" s="3"/>
      <c r="W16" s="3"/>
      <c r="X16" s="3"/>
      <c r="Y16" s="3"/>
      <c r="Z16" s="3"/>
      <c r="AA16" s="6"/>
      <c r="AB16" s="68"/>
      <c r="AC16" s="18"/>
      <c r="AD16" s="18"/>
      <c r="AE16" s="1"/>
      <c r="AF16" s="1"/>
    </row>
    <row r="17" spans="1:32" s="10" customFormat="1" ht="54" customHeight="1" x14ac:dyDescent="0.25">
      <c r="A17" s="15"/>
      <c r="B17" s="15"/>
      <c r="C17" s="15"/>
      <c r="D17" s="15"/>
      <c r="E17" s="15"/>
      <c r="F17" s="15"/>
      <c r="G17" s="15"/>
      <c r="H17" s="14"/>
      <c r="I17" s="15"/>
      <c r="J17" s="15"/>
      <c r="K17" s="15"/>
      <c r="L17" s="15"/>
      <c r="M17" s="15"/>
      <c r="N17" s="15"/>
      <c r="O17" s="15"/>
      <c r="P17" s="15"/>
      <c r="Q17" s="15"/>
      <c r="R17" s="7" t="s">
        <v>97</v>
      </c>
      <c r="S17" s="6" t="s">
        <v>1</v>
      </c>
      <c r="T17" s="5">
        <v>67.3</v>
      </c>
      <c r="U17" s="5">
        <v>79.599999999999994</v>
      </c>
      <c r="V17" s="5">
        <v>80.900000000000006</v>
      </c>
      <c r="W17" s="5">
        <v>85</v>
      </c>
      <c r="X17" s="5">
        <v>85</v>
      </c>
      <c r="Y17" s="5">
        <v>85</v>
      </c>
      <c r="Z17" s="3">
        <f>Y17</f>
        <v>85</v>
      </c>
      <c r="AA17" s="6">
        <v>2026</v>
      </c>
      <c r="AB17" s="68"/>
      <c r="AC17" s="18"/>
      <c r="AD17" s="18"/>
      <c r="AE17" s="1"/>
      <c r="AF17" s="1"/>
    </row>
    <row r="18" spans="1:32" s="10" customFormat="1" ht="45" x14ac:dyDescent="0.25">
      <c r="A18" s="15"/>
      <c r="B18" s="15"/>
      <c r="C18" s="15"/>
      <c r="D18" s="15"/>
      <c r="E18" s="15"/>
      <c r="F18" s="15"/>
      <c r="G18" s="15"/>
      <c r="H18" s="14"/>
      <c r="I18" s="15"/>
      <c r="J18" s="15"/>
      <c r="K18" s="15"/>
      <c r="L18" s="15"/>
      <c r="M18" s="15"/>
      <c r="N18" s="15"/>
      <c r="O18" s="15"/>
      <c r="P18" s="15"/>
      <c r="Q18" s="15"/>
      <c r="R18" s="7" t="s">
        <v>98</v>
      </c>
      <c r="S18" s="6" t="s">
        <v>35</v>
      </c>
      <c r="T18" s="5">
        <f>T26</f>
        <v>11.4</v>
      </c>
      <c r="U18" s="5"/>
      <c r="V18" s="5"/>
      <c r="W18" s="5"/>
      <c r="X18" s="5"/>
      <c r="Y18" s="5"/>
      <c r="Z18" s="3">
        <f t="shared" ref="Z18:Z67" si="1">T18+U18+V18+W18+X18+Y18</f>
        <v>11.4</v>
      </c>
      <c r="AA18" s="6">
        <v>2021</v>
      </c>
      <c r="AB18" s="68"/>
      <c r="AC18" s="18"/>
      <c r="AD18" s="18"/>
      <c r="AE18" s="1"/>
      <c r="AF18" s="1"/>
    </row>
    <row r="19" spans="1:32" s="10" customFormat="1" ht="30" x14ac:dyDescent="0.25">
      <c r="A19" s="15"/>
      <c r="B19" s="15"/>
      <c r="C19" s="15"/>
      <c r="D19" s="15"/>
      <c r="E19" s="15"/>
      <c r="F19" s="15"/>
      <c r="G19" s="15"/>
      <c r="H19" s="14"/>
      <c r="I19" s="15"/>
      <c r="J19" s="15"/>
      <c r="K19" s="15"/>
      <c r="L19" s="15"/>
      <c r="M19" s="15"/>
      <c r="N19" s="15"/>
      <c r="O19" s="15"/>
      <c r="P19" s="15"/>
      <c r="Q19" s="15"/>
      <c r="R19" s="7" t="s">
        <v>99</v>
      </c>
      <c r="S19" s="6" t="s">
        <v>35</v>
      </c>
      <c r="T19" s="5">
        <f>T47+T48</f>
        <v>5</v>
      </c>
      <c r="U19" s="5">
        <f t="shared" ref="U19:Y19" si="2">U47+U48</f>
        <v>5.2</v>
      </c>
      <c r="V19" s="5">
        <f t="shared" si="2"/>
        <v>0.3</v>
      </c>
      <c r="W19" s="5">
        <f t="shared" si="2"/>
        <v>0.2</v>
      </c>
      <c r="X19" s="5">
        <f t="shared" si="2"/>
        <v>0.3</v>
      </c>
      <c r="Y19" s="5">
        <f t="shared" si="2"/>
        <v>0.2</v>
      </c>
      <c r="Z19" s="3">
        <f t="shared" si="1"/>
        <v>11.2</v>
      </c>
      <c r="AA19" s="6">
        <v>2026</v>
      </c>
      <c r="AB19" s="68"/>
      <c r="AC19" s="18"/>
      <c r="AD19" s="18"/>
      <c r="AE19" s="1"/>
      <c r="AF19" s="1"/>
    </row>
    <row r="20" spans="1:32" s="10" customFormat="1" ht="31.5" customHeight="1" x14ac:dyDescent="0.25">
      <c r="A20" s="15"/>
      <c r="B20" s="15"/>
      <c r="C20" s="15"/>
      <c r="D20" s="15"/>
      <c r="E20" s="15"/>
      <c r="F20" s="15"/>
      <c r="G20" s="15"/>
      <c r="H20" s="14"/>
      <c r="I20" s="15"/>
      <c r="J20" s="15"/>
      <c r="K20" s="15"/>
      <c r="L20" s="15"/>
      <c r="M20" s="15"/>
      <c r="N20" s="15"/>
      <c r="O20" s="15"/>
      <c r="P20" s="15"/>
      <c r="Q20" s="15"/>
      <c r="R20" s="7" t="s">
        <v>100</v>
      </c>
      <c r="S20" s="6" t="s">
        <v>35</v>
      </c>
      <c r="T20" s="5">
        <f t="shared" ref="T20:Y20" si="3">T78</f>
        <v>7561.2</v>
      </c>
      <c r="U20" s="5">
        <f t="shared" si="3"/>
        <v>7561.2</v>
      </c>
      <c r="V20" s="5">
        <f t="shared" si="3"/>
        <v>7561.2</v>
      </c>
      <c r="W20" s="5">
        <f t="shared" si="3"/>
        <v>7561.2</v>
      </c>
      <c r="X20" s="5">
        <f t="shared" si="3"/>
        <v>7561.2</v>
      </c>
      <c r="Y20" s="5">
        <f t="shared" si="3"/>
        <v>7561.2</v>
      </c>
      <c r="Z20" s="3">
        <f>Y20</f>
        <v>7561.2</v>
      </c>
      <c r="AA20" s="6">
        <v>2026</v>
      </c>
      <c r="AB20" s="68"/>
      <c r="AC20" s="18"/>
      <c r="AD20" s="18"/>
      <c r="AE20" s="1"/>
      <c r="AF20" s="1"/>
    </row>
    <row r="21" spans="1:32" s="10" customFormat="1" ht="63" hidden="1" customHeight="1" x14ac:dyDescent="0.25">
      <c r="A21" s="15"/>
      <c r="B21" s="15"/>
      <c r="C21" s="15"/>
      <c r="D21" s="15"/>
      <c r="E21" s="15"/>
      <c r="F21" s="15"/>
      <c r="G21" s="15"/>
      <c r="H21" s="14"/>
      <c r="I21" s="15"/>
      <c r="J21" s="15"/>
      <c r="K21" s="15"/>
      <c r="L21" s="15"/>
      <c r="M21" s="15"/>
      <c r="N21" s="15"/>
      <c r="O21" s="15"/>
      <c r="P21" s="15"/>
      <c r="Q21" s="15"/>
      <c r="R21" s="7" t="s">
        <v>101</v>
      </c>
      <c r="S21" s="6" t="s">
        <v>35</v>
      </c>
      <c r="T21" s="5" t="e">
        <f>#REF!</f>
        <v>#REF!</v>
      </c>
      <c r="U21" s="5" t="e">
        <f>#REF!</f>
        <v>#REF!</v>
      </c>
      <c r="V21" s="5" t="e">
        <f>#REF!</f>
        <v>#REF!</v>
      </c>
      <c r="W21" s="5"/>
      <c r="X21" s="5"/>
      <c r="Y21" s="5"/>
      <c r="Z21" s="3" t="e">
        <f t="shared" si="1"/>
        <v>#REF!</v>
      </c>
      <c r="AA21" s="6">
        <v>2026</v>
      </c>
      <c r="AB21" s="68"/>
      <c r="AC21" s="18"/>
      <c r="AD21" s="18"/>
      <c r="AE21" s="1"/>
      <c r="AF21" s="1"/>
    </row>
    <row r="22" spans="1:32" s="10" customFormat="1" ht="30" hidden="1" x14ac:dyDescent="0.25">
      <c r="A22" s="15"/>
      <c r="B22" s="15"/>
      <c r="C22" s="15"/>
      <c r="D22" s="15"/>
      <c r="E22" s="15"/>
      <c r="F22" s="15"/>
      <c r="G22" s="15"/>
      <c r="H22" s="14"/>
      <c r="I22" s="15"/>
      <c r="J22" s="15"/>
      <c r="K22" s="15"/>
      <c r="L22" s="15"/>
      <c r="M22" s="15"/>
      <c r="N22" s="15"/>
      <c r="O22" s="15"/>
      <c r="P22" s="15"/>
      <c r="Q22" s="15"/>
      <c r="R22" s="7" t="s">
        <v>102</v>
      </c>
      <c r="S22" s="6" t="s">
        <v>36</v>
      </c>
      <c r="T22" s="5">
        <f t="shared" ref="T22:Y22" si="4">T118</f>
        <v>320</v>
      </c>
      <c r="U22" s="5">
        <f t="shared" si="4"/>
        <v>320</v>
      </c>
      <c r="V22" s="5">
        <f t="shared" si="4"/>
        <v>320</v>
      </c>
      <c r="W22" s="5">
        <f t="shared" si="4"/>
        <v>320</v>
      </c>
      <c r="X22" s="5">
        <f t="shared" si="4"/>
        <v>320</v>
      </c>
      <c r="Y22" s="5">
        <f t="shared" si="4"/>
        <v>320</v>
      </c>
      <c r="Z22" s="3">
        <f t="shared" si="1"/>
        <v>1920</v>
      </c>
      <c r="AA22" s="6">
        <v>2026</v>
      </c>
      <c r="AB22" s="68"/>
      <c r="AC22" s="18"/>
      <c r="AD22" s="18"/>
      <c r="AE22" s="1"/>
      <c r="AF22" s="1"/>
    </row>
    <row r="23" spans="1:32" ht="36.6" customHeight="1" x14ac:dyDescent="0.25">
      <c r="A23" s="43"/>
      <c r="B23" s="43"/>
      <c r="C23" s="43"/>
      <c r="D23" s="43" t="s">
        <v>11</v>
      </c>
      <c r="E23" s="43" t="s">
        <v>21</v>
      </c>
      <c r="F23" s="43" t="s">
        <v>11</v>
      </c>
      <c r="G23" s="43" t="s">
        <v>20</v>
      </c>
      <c r="H23" s="43" t="s">
        <v>11</v>
      </c>
      <c r="I23" s="43" t="s">
        <v>19</v>
      </c>
      <c r="J23" s="43" t="s">
        <v>12</v>
      </c>
      <c r="K23" s="43" t="s">
        <v>11</v>
      </c>
      <c r="L23" s="43" t="s">
        <v>11</v>
      </c>
      <c r="M23" s="43" t="s">
        <v>11</v>
      </c>
      <c r="N23" s="43" t="s">
        <v>11</v>
      </c>
      <c r="O23" s="43" t="s">
        <v>11</v>
      </c>
      <c r="P23" s="43" t="s">
        <v>11</v>
      </c>
      <c r="Q23" s="43" t="s">
        <v>11</v>
      </c>
      <c r="R23" s="44" t="s">
        <v>103</v>
      </c>
      <c r="S23" s="45" t="s">
        <v>34</v>
      </c>
      <c r="T23" s="46">
        <f t="shared" ref="T23:Y23" si="5">T24+T46+T77</f>
        <v>1607882.5</v>
      </c>
      <c r="U23" s="46">
        <f t="shared" si="5"/>
        <v>1611189</v>
      </c>
      <c r="V23" s="46">
        <f t="shared" si="5"/>
        <v>1469785.4</v>
      </c>
      <c r="W23" s="46">
        <f t="shared" si="5"/>
        <v>487839.89999999997</v>
      </c>
      <c r="X23" s="46">
        <f t="shared" si="5"/>
        <v>569070.69999999995</v>
      </c>
      <c r="Y23" s="46">
        <f t="shared" si="5"/>
        <v>588532.19999999995</v>
      </c>
      <c r="Z23" s="46">
        <f>T23+U23+V23+W23+X23+Y23</f>
        <v>6334299.7000000011</v>
      </c>
      <c r="AA23" s="45">
        <v>2026</v>
      </c>
    </row>
    <row r="24" spans="1:32" s="22" customFormat="1" ht="49.9" customHeight="1" x14ac:dyDescent="0.25">
      <c r="A24" s="48"/>
      <c r="B24" s="48"/>
      <c r="C24" s="48"/>
      <c r="D24" s="48" t="s">
        <v>11</v>
      </c>
      <c r="E24" s="48" t="s">
        <v>21</v>
      </c>
      <c r="F24" s="48" t="s">
        <v>11</v>
      </c>
      <c r="G24" s="48" t="s">
        <v>20</v>
      </c>
      <c r="H24" s="48" t="s">
        <v>11</v>
      </c>
      <c r="I24" s="48" t="s">
        <v>19</v>
      </c>
      <c r="J24" s="48" t="s">
        <v>12</v>
      </c>
      <c r="K24" s="48" t="s">
        <v>11</v>
      </c>
      <c r="L24" s="48" t="s">
        <v>12</v>
      </c>
      <c r="M24" s="48" t="s">
        <v>11</v>
      </c>
      <c r="N24" s="48" t="s">
        <v>11</v>
      </c>
      <c r="O24" s="48" t="s">
        <v>11</v>
      </c>
      <c r="P24" s="48" t="s">
        <v>11</v>
      </c>
      <c r="Q24" s="48" t="s">
        <v>11</v>
      </c>
      <c r="R24" s="49" t="s">
        <v>26</v>
      </c>
      <c r="S24" s="50" t="s">
        <v>34</v>
      </c>
      <c r="T24" s="51">
        <f>T29+T31+T43</f>
        <v>57523</v>
      </c>
      <c r="U24" s="51">
        <f t="shared" ref="U24:Y24" si="6">U29+U31+U43</f>
        <v>0</v>
      </c>
      <c r="V24" s="51">
        <f t="shared" si="6"/>
        <v>0</v>
      </c>
      <c r="W24" s="51">
        <f>W29+W31+W43+W37+W40</f>
        <v>55000</v>
      </c>
      <c r="X24" s="51">
        <f t="shared" si="6"/>
        <v>136230.79999999999</v>
      </c>
      <c r="Y24" s="51">
        <f t="shared" si="6"/>
        <v>155692.29999999999</v>
      </c>
      <c r="Z24" s="51">
        <f>Z29+Z31+Z43+Z37+Z40</f>
        <v>404446.1</v>
      </c>
      <c r="AA24" s="50">
        <v>2026</v>
      </c>
      <c r="AB24" s="70"/>
      <c r="AC24" s="16"/>
      <c r="AD24" s="16"/>
      <c r="AE24" s="17"/>
      <c r="AF24" s="17"/>
    </row>
    <row r="25" spans="1:32" s="2" customFormat="1" ht="29.25" x14ac:dyDescent="0.25">
      <c r="A25" s="14"/>
      <c r="B25" s="14"/>
      <c r="C25" s="14"/>
      <c r="D25" s="14"/>
      <c r="E25" s="14"/>
      <c r="F25" s="14"/>
      <c r="G25" s="14"/>
      <c r="H25" s="14"/>
      <c r="I25" s="15"/>
      <c r="J25" s="14"/>
      <c r="K25" s="14"/>
      <c r="L25" s="14"/>
      <c r="M25" s="14"/>
      <c r="N25" s="14"/>
      <c r="O25" s="14"/>
      <c r="P25" s="14"/>
      <c r="Q25" s="14"/>
      <c r="R25" s="13" t="s">
        <v>53</v>
      </c>
      <c r="S25" s="6" t="s">
        <v>2</v>
      </c>
      <c r="T25" s="5">
        <f>T35</f>
        <v>0.6</v>
      </c>
      <c r="U25" s="5"/>
      <c r="V25" s="5"/>
      <c r="W25" s="5">
        <f>W39+W42</f>
        <v>1.18</v>
      </c>
      <c r="X25" s="5">
        <f>X45</f>
        <v>0.7</v>
      </c>
      <c r="Y25" s="5">
        <f>Y45</f>
        <v>0.8</v>
      </c>
      <c r="Z25" s="3">
        <f>Z35+Z45+Z39+Z42</f>
        <v>3.2800000000000002</v>
      </c>
      <c r="AA25" s="6">
        <v>2026</v>
      </c>
      <c r="AB25" s="70"/>
      <c r="AC25" s="16"/>
      <c r="AD25" s="16"/>
      <c r="AE25" s="17"/>
      <c r="AF25" s="17"/>
    </row>
    <row r="26" spans="1:32" s="2" customFormat="1" ht="30" x14ac:dyDescent="0.25">
      <c r="A26" s="14"/>
      <c r="B26" s="14"/>
      <c r="C26" s="14"/>
      <c r="D26" s="14"/>
      <c r="E26" s="14"/>
      <c r="F26" s="14"/>
      <c r="G26" s="14"/>
      <c r="H26" s="14"/>
      <c r="I26" s="15"/>
      <c r="J26" s="14"/>
      <c r="K26" s="14"/>
      <c r="L26" s="14"/>
      <c r="M26" s="14"/>
      <c r="N26" s="14"/>
      <c r="O26" s="14"/>
      <c r="P26" s="14"/>
      <c r="Q26" s="14"/>
      <c r="R26" s="13" t="s">
        <v>54</v>
      </c>
      <c r="S26" s="6" t="s">
        <v>35</v>
      </c>
      <c r="T26" s="5">
        <f>T36</f>
        <v>11.4</v>
      </c>
      <c r="U26" s="5"/>
      <c r="V26" s="5"/>
      <c r="W26" s="5"/>
      <c r="X26" s="5"/>
      <c r="Y26" s="5"/>
      <c r="Z26" s="3">
        <f>Z36</f>
        <v>11.4</v>
      </c>
      <c r="AA26" s="6">
        <v>2021</v>
      </c>
      <c r="AB26" s="70"/>
      <c r="AC26" s="16"/>
      <c r="AD26" s="16"/>
      <c r="AE26" s="17"/>
      <c r="AF26" s="17"/>
    </row>
    <row r="27" spans="1:32" s="2" customFormat="1" ht="44.25" x14ac:dyDescent="0.25">
      <c r="A27" s="14"/>
      <c r="B27" s="14"/>
      <c r="C27" s="14"/>
      <c r="D27" s="14"/>
      <c r="E27" s="14"/>
      <c r="F27" s="14"/>
      <c r="G27" s="14"/>
      <c r="H27" s="14"/>
      <c r="I27" s="15"/>
      <c r="J27" s="14"/>
      <c r="K27" s="14"/>
      <c r="L27" s="14"/>
      <c r="M27" s="14"/>
      <c r="N27" s="14"/>
      <c r="O27" s="14"/>
      <c r="P27" s="14"/>
      <c r="Q27" s="14"/>
      <c r="R27" s="13" t="s">
        <v>55</v>
      </c>
      <c r="S27" s="6" t="s">
        <v>2</v>
      </c>
      <c r="T27" s="5">
        <f>T30</f>
        <v>0.3</v>
      </c>
      <c r="U27" s="5"/>
      <c r="V27" s="5"/>
      <c r="W27" s="5"/>
      <c r="X27" s="5"/>
      <c r="Y27" s="5"/>
      <c r="Z27" s="3">
        <f t="shared" si="1"/>
        <v>0.3</v>
      </c>
      <c r="AA27" s="6">
        <v>2021</v>
      </c>
      <c r="AB27" s="70"/>
      <c r="AC27" s="16"/>
      <c r="AD27" s="16"/>
      <c r="AE27" s="17"/>
      <c r="AF27" s="17"/>
    </row>
    <row r="28" spans="1:32" s="2" customFormat="1" ht="44.25" x14ac:dyDescent="0.25">
      <c r="A28" s="14"/>
      <c r="B28" s="14"/>
      <c r="C28" s="14"/>
      <c r="D28" s="14"/>
      <c r="E28" s="14"/>
      <c r="F28" s="14"/>
      <c r="G28" s="14"/>
      <c r="H28" s="14"/>
      <c r="I28" s="15"/>
      <c r="J28" s="14"/>
      <c r="K28" s="14"/>
      <c r="L28" s="14"/>
      <c r="M28" s="14"/>
      <c r="N28" s="14"/>
      <c r="O28" s="14"/>
      <c r="P28" s="14"/>
      <c r="Q28" s="14"/>
      <c r="R28" s="13" t="s">
        <v>126</v>
      </c>
      <c r="S28" s="6" t="s">
        <v>31</v>
      </c>
      <c r="T28" s="9"/>
      <c r="U28" s="9"/>
      <c r="V28" s="9"/>
      <c r="W28" s="9">
        <f>W38+W41+W44</f>
        <v>3</v>
      </c>
      <c r="X28" s="9"/>
      <c r="Y28" s="9"/>
      <c r="Z28" s="4">
        <f>T28+U28+V28+W28+X28+Y28</f>
        <v>3</v>
      </c>
      <c r="AA28" s="6">
        <v>2024</v>
      </c>
      <c r="AB28" s="70"/>
      <c r="AC28" s="16"/>
      <c r="AD28" s="16"/>
      <c r="AE28" s="17"/>
      <c r="AF28" s="17"/>
    </row>
    <row r="29" spans="1:32" s="2" customFormat="1" ht="33" customHeight="1" x14ac:dyDescent="0.25">
      <c r="A29" s="23" t="s">
        <v>11</v>
      </c>
      <c r="B29" s="23" t="s">
        <v>12</v>
      </c>
      <c r="C29" s="23" t="s">
        <v>13</v>
      </c>
      <c r="D29" s="23" t="s">
        <v>11</v>
      </c>
      <c r="E29" s="23" t="s">
        <v>21</v>
      </c>
      <c r="F29" s="23" t="s">
        <v>11</v>
      </c>
      <c r="G29" s="23" t="s">
        <v>20</v>
      </c>
      <c r="H29" s="23" t="s">
        <v>11</v>
      </c>
      <c r="I29" s="23" t="s">
        <v>19</v>
      </c>
      <c r="J29" s="23" t="s">
        <v>12</v>
      </c>
      <c r="K29" s="23" t="s">
        <v>11</v>
      </c>
      <c r="L29" s="23" t="s">
        <v>12</v>
      </c>
      <c r="M29" s="23" t="s">
        <v>11</v>
      </c>
      <c r="N29" s="23" t="s">
        <v>11</v>
      </c>
      <c r="O29" s="23" t="s">
        <v>11</v>
      </c>
      <c r="P29" s="23" t="s">
        <v>11</v>
      </c>
      <c r="Q29" s="23" t="s">
        <v>23</v>
      </c>
      <c r="R29" s="24" t="s">
        <v>49</v>
      </c>
      <c r="S29" s="25" t="s">
        <v>34</v>
      </c>
      <c r="T29" s="27">
        <v>18000</v>
      </c>
      <c r="U29" s="27"/>
      <c r="V29" s="27"/>
      <c r="W29" s="27"/>
      <c r="X29" s="27"/>
      <c r="Y29" s="27"/>
      <c r="Z29" s="27">
        <f t="shared" ref="Z29" si="7">T29+U29+V29+W29+X29+Y29</f>
        <v>18000</v>
      </c>
      <c r="AA29" s="25">
        <v>2021</v>
      </c>
      <c r="AB29" s="68"/>
      <c r="AC29" s="18"/>
      <c r="AD29" s="16"/>
      <c r="AE29" s="17"/>
      <c r="AF29" s="17"/>
    </row>
    <row r="30" spans="1:32" s="17" customFormat="1" ht="29.25" x14ac:dyDescent="0.25">
      <c r="A30" s="14"/>
      <c r="B30" s="14"/>
      <c r="C30" s="14"/>
      <c r="D30" s="14"/>
      <c r="E30" s="14"/>
      <c r="F30" s="14"/>
      <c r="G30" s="14"/>
      <c r="H30" s="14"/>
      <c r="I30" s="15"/>
      <c r="J30" s="14"/>
      <c r="K30" s="14"/>
      <c r="L30" s="14"/>
      <c r="M30" s="14"/>
      <c r="N30" s="14"/>
      <c r="O30" s="14"/>
      <c r="P30" s="14"/>
      <c r="Q30" s="14"/>
      <c r="R30" s="13" t="s">
        <v>50</v>
      </c>
      <c r="S30" s="6" t="s">
        <v>2</v>
      </c>
      <c r="T30" s="5">
        <v>0.3</v>
      </c>
      <c r="U30" s="5"/>
      <c r="V30" s="5"/>
      <c r="W30" s="5"/>
      <c r="X30" s="5"/>
      <c r="Y30" s="5"/>
      <c r="Z30" s="3">
        <f>T30</f>
        <v>0.3</v>
      </c>
      <c r="AA30" s="6">
        <v>2021</v>
      </c>
      <c r="AB30" s="68"/>
      <c r="AC30" s="16"/>
      <c r="AD30" s="16"/>
    </row>
    <row r="31" spans="1:32" s="17" customFormat="1" ht="27.6" customHeight="1" x14ac:dyDescent="0.25">
      <c r="A31" s="23" t="s">
        <v>11</v>
      </c>
      <c r="B31" s="23" t="s">
        <v>12</v>
      </c>
      <c r="C31" s="23" t="s">
        <v>13</v>
      </c>
      <c r="D31" s="23" t="s">
        <v>11</v>
      </c>
      <c r="E31" s="23" t="s">
        <v>21</v>
      </c>
      <c r="F31" s="23" t="s">
        <v>11</v>
      </c>
      <c r="G31" s="23" t="s">
        <v>20</v>
      </c>
      <c r="H31" s="23" t="s">
        <v>11</v>
      </c>
      <c r="I31" s="23" t="s">
        <v>19</v>
      </c>
      <c r="J31" s="23" t="s">
        <v>12</v>
      </c>
      <c r="K31" s="23" t="s">
        <v>11</v>
      </c>
      <c r="L31" s="23" t="s">
        <v>12</v>
      </c>
      <c r="M31" s="23" t="s">
        <v>11</v>
      </c>
      <c r="N31" s="23" t="s">
        <v>11</v>
      </c>
      <c r="O31" s="23" t="s">
        <v>11</v>
      </c>
      <c r="P31" s="23" t="s">
        <v>11</v>
      </c>
      <c r="Q31" s="23" t="s">
        <v>11</v>
      </c>
      <c r="R31" s="80" t="s">
        <v>123</v>
      </c>
      <c r="S31" s="83" t="s">
        <v>34</v>
      </c>
      <c r="T31" s="27">
        <f>T33+T34+T32</f>
        <v>39523</v>
      </c>
      <c r="U31" s="27"/>
      <c r="V31" s="27"/>
      <c r="W31" s="27"/>
      <c r="X31" s="27"/>
      <c r="Y31" s="27"/>
      <c r="Z31" s="27">
        <f>SUM(T31:Y31)</f>
        <v>39523</v>
      </c>
      <c r="AA31" s="25">
        <v>2021</v>
      </c>
      <c r="AB31" s="70"/>
      <c r="AC31" s="34"/>
      <c r="AD31" s="16"/>
    </row>
    <row r="32" spans="1:32" s="17" customFormat="1" ht="26.45" customHeight="1" x14ac:dyDescent="0.25">
      <c r="A32" s="23" t="s">
        <v>11</v>
      </c>
      <c r="B32" s="23" t="s">
        <v>12</v>
      </c>
      <c r="C32" s="23" t="s">
        <v>13</v>
      </c>
      <c r="D32" s="23" t="s">
        <v>11</v>
      </c>
      <c r="E32" s="23" t="s">
        <v>21</v>
      </c>
      <c r="F32" s="23" t="s">
        <v>11</v>
      </c>
      <c r="G32" s="23" t="s">
        <v>20</v>
      </c>
      <c r="H32" s="23" t="s">
        <v>11</v>
      </c>
      <c r="I32" s="23" t="s">
        <v>19</v>
      </c>
      <c r="J32" s="23" t="s">
        <v>12</v>
      </c>
      <c r="K32" s="23" t="s">
        <v>11</v>
      </c>
      <c r="L32" s="23" t="s">
        <v>12</v>
      </c>
      <c r="M32" s="23" t="s">
        <v>11</v>
      </c>
      <c r="N32" s="23" t="s">
        <v>11</v>
      </c>
      <c r="O32" s="23" t="s">
        <v>19</v>
      </c>
      <c r="P32" s="23" t="s">
        <v>18</v>
      </c>
      <c r="Q32" s="23" t="s">
        <v>20</v>
      </c>
      <c r="R32" s="81"/>
      <c r="S32" s="84"/>
      <c r="T32" s="26">
        <v>828.1</v>
      </c>
      <c r="U32" s="27"/>
      <c r="V32" s="27"/>
      <c r="W32" s="27"/>
      <c r="X32" s="27"/>
      <c r="Y32" s="27"/>
      <c r="Z32" s="27">
        <f>SUM(T32:Y32)</f>
        <v>828.1</v>
      </c>
      <c r="AA32" s="25">
        <v>2021</v>
      </c>
      <c r="AB32" s="70"/>
      <c r="AC32" s="34"/>
      <c r="AD32" s="16"/>
    </row>
    <row r="33" spans="1:32" s="17" customFormat="1" ht="25.9" customHeight="1" x14ac:dyDescent="0.25">
      <c r="A33" s="23" t="s">
        <v>11</v>
      </c>
      <c r="B33" s="23" t="s">
        <v>12</v>
      </c>
      <c r="C33" s="23" t="s">
        <v>13</v>
      </c>
      <c r="D33" s="23" t="s">
        <v>11</v>
      </c>
      <c r="E33" s="23" t="s">
        <v>21</v>
      </c>
      <c r="F33" s="23" t="s">
        <v>11</v>
      </c>
      <c r="G33" s="23" t="s">
        <v>20</v>
      </c>
      <c r="H33" s="23" t="s">
        <v>11</v>
      </c>
      <c r="I33" s="23" t="s">
        <v>19</v>
      </c>
      <c r="J33" s="23" t="s">
        <v>12</v>
      </c>
      <c r="K33" s="23" t="s">
        <v>11</v>
      </c>
      <c r="L33" s="23" t="s">
        <v>12</v>
      </c>
      <c r="M33" s="23" t="s">
        <v>41</v>
      </c>
      <c r="N33" s="23" t="s">
        <v>11</v>
      </c>
      <c r="O33" s="23" t="s">
        <v>19</v>
      </c>
      <c r="P33" s="23" t="s">
        <v>18</v>
      </c>
      <c r="Q33" s="23" t="s">
        <v>20</v>
      </c>
      <c r="R33" s="81"/>
      <c r="S33" s="84"/>
      <c r="T33" s="26">
        <v>3869.5</v>
      </c>
      <c r="U33" s="26"/>
      <c r="V33" s="26"/>
      <c r="W33" s="26"/>
      <c r="X33" s="26"/>
      <c r="Y33" s="26"/>
      <c r="Z33" s="27">
        <f t="shared" ref="Z33:Z34" si="8">SUM(T33:Y33)</f>
        <v>3869.5</v>
      </c>
      <c r="AA33" s="25">
        <v>2021</v>
      </c>
      <c r="AB33" s="70"/>
      <c r="AC33" s="34"/>
      <c r="AD33" s="16"/>
    </row>
    <row r="34" spans="1:32" s="17" customFormat="1" ht="27" customHeight="1" x14ac:dyDescent="0.25">
      <c r="A34" s="23" t="s">
        <v>11</v>
      </c>
      <c r="B34" s="23" t="s">
        <v>12</v>
      </c>
      <c r="C34" s="23" t="s">
        <v>13</v>
      </c>
      <c r="D34" s="23" t="s">
        <v>11</v>
      </c>
      <c r="E34" s="23" t="s">
        <v>21</v>
      </c>
      <c r="F34" s="23" t="s">
        <v>11</v>
      </c>
      <c r="G34" s="23" t="s">
        <v>20</v>
      </c>
      <c r="H34" s="23" t="s">
        <v>11</v>
      </c>
      <c r="I34" s="23" t="s">
        <v>19</v>
      </c>
      <c r="J34" s="23" t="s">
        <v>12</v>
      </c>
      <c r="K34" s="23" t="s">
        <v>11</v>
      </c>
      <c r="L34" s="23" t="s">
        <v>12</v>
      </c>
      <c r="M34" s="23" t="s">
        <v>12</v>
      </c>
      <c r="N34" s="23" t="s">
        <v>11</v>
      </c>
      <c r="O34" s="23" t="s">
        <v>19</v>
      </c>
      <c r="P34" s="23" t="s">
        <v>18</v>
      </c>
      <c r="Q34" s="23" t="s">
        <v>20</v>
      </c>
      <c r="R34" s="82"/>
      <c r="S34" s="85"/>
      <c r="T34" s="26">
        <v>34825.4</v>
      </c>
      <c r="U34" s="26"/>
      <c r="V34" s="26"/>
      <c r="W34" s="26"/>
      <c r="X34" s="26"/>
      <c r="Y34" s="26"/>
      <c r="Z34" s="27">
        <f t="shared" si="8"/>
        <v>34825.4</v>
      </c>
      <c r="AA34" s="25">
        <v>2021</v>
      </c>
      <c r="AB34" s="70"/>
      <c r="AC34" s="34"/>
      <c r="AD34" s="16"/>
    </row>
    <row r="35" spans="1:32" s="17" customFormat="1" ht="29.25" x14ac:dyDescent="0.25">
      <c r="A35" s="14"/>
      <c r="B35" s="14"/>
      <c r="C35" s="14"/>
      <c r="D35" s="14"/>
      <c r="E35" s="14"/>
      <c r="F35" s="14"/>
      <c r="G35" s="14"/>
      <c r="H35" s="14"/>
      <c r="I35" s="15"/>
      <c r="J35" s="14"/>
      <c r="K35" s="14"/>
      <c r="L35" s="14"/>
      <c r="M35" s="14"/>
      <c r="N35" s="14"/>
      <c r="O35" s="14"/>
      <c r="P35" s="14"/>
      <c r="Q35" s="14"/>
      <c r="R35" s="13" t="s">
        <v>51</v>
      </c>
      <c r="S35" s="64" t="s">
        <v>2</v>
      </c>
      <c r="T35" s="5">
        <v>0.6</v>
      </c>
      <c r="U35" s="5"/>
      <c r="V35" s="9"/>
      <c r="W35" s="9"/>
      <c r="X35" s="9"/>
      <c r="Y35" s="9"/>
      <c r="Z35" s="3">
        <f>SUM(T35:Y35)</f>
        <v>0.6</v>
      </c>
      <c r="AA35" s="6">
        <v>2021</v>
      </c>
      <c r="AB35" s="70"/>
      <c r="AC35" s="34"/>
      <c r="AD35" s="16"/>
    </row>
    <row r="36" spans="1:32" s="17" customFormat="1" ht="30" x14ac:dyDescent="0.25">
      <c r="A36" s="14"/>
      <c r="B36" s="14"/>
      <c r="C36" s="14"/>
      <c r="D36" s="14"/>
      <c r="E36" s="14"/>
      <c r="F36" s="14"/>
      <c r="G36" s="14"/>
      <c r="H36" s="14"/>
      <c r="I36" s="15"/>
      <c r="J36" s="14"/>
      <c r="K36" s="14"/>
      <c r="L36" s="14"/>
      <c r="M36" s="14"/>
      <c r="N36" s="14"/>
      <c r="O36" s="14"/>
      <c r="P36" s="14"/>
      <c r="Q36" s="14"/>
      <c r="R36" s="13" t="s">
        <v>122</v>
      </c>
      <c r="S36" s="6" t="s">
        <v>35</v>
      </c>
      <c r="T36" s="5">
        <v>11.4</v>
      </c>
      <c r="U36" s="5"/>
      <c r="V36" s="9"/>
      <c r="W36" s="9"/>
      <c r="X36" s="9"/>
      <c r="Y36" s="9"/>
      <c r="Z36" s="3">
        <f>SUM(T36:Y36)</f>
        <v>11.4</v>
      </c>
      <c r="AA36" s="8">
        <v>2021</v>
      </c>
      <c r="AB36" s="70"/>
      <c r="AC36" s="34"/>
      <c r="AD36" s="16"/>
    </row>
    <row r="37" spans="1:32" s="2" customFormat="1" ht="30" x14ac:dyDescent="0.25">
      <c r="A37" s="23" t="s">
        <v>11</v>
      </c>
      <c r="B37" s="23" t="s">
        <v>12</v>
      </c>
      <c r="C37" s="23" t="s">
        <v>13</v>
      </c>
      <c r="D37" s="23" t="s">
        <v>11</v>
      </c>
      <c r="E37" s="23" t="s">
        <v>21</v>
      </c>
      <c r="F37" s="23" t="s">
        <v>11</v>
      </c>
      <c r="G37" s="23" t="s">
        <v>20</v>
      </c>
      <c r="H37" s="23" t="s">
        <v>11</v>
      </c>
      <c r="I37" s="23" t="s">
        <v>19</v>
      </c>
      <c r="J37" s="23" t="s">
        <v>12</v>
      </c>
      <c r="K37" s="23" t="s">
        <v>11</v>
      </c>
      <c r="L37" s="23" t="s">
        <v>12</v>
      </c>
      <c r="M37" s="23" t="s">
        <v>11</v>
      </c>
      <c r="N37" s="23" t="s">
        <v>11</v>
      </c>
      <c r="O37" s="23" t="s">
        <v>11</v>
      </c>
      <c r="P37" s="23" t="s">
        <v>22</v>
      </c>
      <c r="Q37" s="23" t="s">
        <v>19</v>
      </c>
      <c r="R37" s="24" t="s">
        <v>128</v>
      </c>
      <c r="S37" s="25" t="s">
        <v>34</v>
      </c>
      <c r="T37" s="27"/>
      <c r="U37" s="27"/>
      <c r="V37" s="27"/>
      <c r="W37" s="27">
        <v>20000</v>
      </c>
      <c r="X37" s="27"/>
      <c r="Y37" s="27"/>
      <c r="Z37" s="27">
        <f>T37+U37+V37+W37+X37+Y37</f>
        <v>20000</v>
      </c>
      <c r="AA37" s="67">
        <v>2024</v>
      </c>
      <c r="AB37" s="70"/>
      <c r="AC37" s="16"/>
      <c r="AD37" s="16"/>
      <c r="AE37" s="17"/>
      <c r="AF37" s="17"/>
    </row>
    <row r="38" spans="1:32" s="17" customFormat="1" ht="44.25" x14ac:dyDescent="0.25">
      <c r="A38" s="14"/>
      <c r="B38" s="14"/>
      <c r="C38" s="14"/>
      <c r="D38" s="14"/>
      <c r="E38" s="14"/>
      <c r="F38" s="14"/>
      <c r="G38" s="14"/>
      <c r="H38" s="14"/>
      <c r="I38" s="15"/>
      <c r="J38" s="14"/>
      <c r="K38" s="14"/>
      <c r="L38" s="14"/>
      <c r="M38" s="14"/>
      <c r="N38" s="14"/>
      <c r="O38" s="14"/>
      <c r="P38" s="14"/>
      <c r="Q38" s="14"/>
      <c r="R38" s="13" t="s">
        <v>124</v>
      </c>
      <c r="S38" s="6" t="s">
        <v>31</v>
      </c>
      <c r="T38" s="9"/>
      <c r="U38" s="9"/>
      <c r="V38" s="9"/>
      <c r="W38" s="9">
        <v>1</v>
      </c>
      <c r="X38" s="9"/>
      <c r="Y38" s="9"/>
      <c r="Z38" s="4">
        <v>1</v>
      </c>
      <c r="AA38" s="6">
        <v>2024</v>
      </c>
      <c r="AB38" s="70"/>
      <c r="AC38" s="16"/>
      <c r="AD38" s="16"/>
    </row>
    <row r="39" spans="1:32" s="17" customFormat="1" ht="29.25" x14ac:dyDescent="0.25">
      <c r="A39" s="14"/>
      <c r="B39" s="14"/>
      <c r="C39" s="14"/>
      <c r="D39" s="14"/>
      <c r="E39" s="14"/>
      <c r="F39" s="14"/>
      <c r="G39" s="14"/>
      <c r="H39" s="14"/>
      <c r="I39" s="15"/>
      <c r="J39" s="14"/>
      <c r="K39" s="14"/>
      <c r="L39" s="14"/>
      <c r="M39" s="14"/>
      <c r="N39" s="14"/>
      <c r="O39" s="14"/>
      <c r="P39" s="14"/>
      <c r="Q39" s="14"/>
      <c r="R39" s="13" t="s">
        <v>127</v>
      </c>
      <c r="S39" s="6" t="s">
        <v>2</v>
      </c>
      <c r="T39" s="5"/>
      <c r="U39" s="5"/>
      <c r="V39" s="5"/>
      <c r="W39" s="5">
        <v>0.57099999999999995</v>
      </c>
      <c r="X39" s="5"/>
      <c r="Y39" s="5"/>
      <c r="Z39" s="3">
        <f>W39</f>
        <v>0.57099999999999995</v>
      </c>
      <c r="AA39" s="6">
        <v>2024</v>
      </c>
      <c r="AB39" s="70"/>
      <c r="AC39" s="16"/>
      <c r="AD39" s="16"/>
    </row>
    <row r="40" spans="1:32" s="17" customFormat="1" ht="30" x14ac:dyDescent="0.25">
      <c r="A40" s="23" t="s">
        <v>11</v>
      </c>
      <c r="B40" s="23" t="s">
        <v>12</v>
      </c>
      <c r="C40" s="23" t="s">
        <v>13</v>
      </c>
      <c r="D40" s="23" t="s">
        <v>11</v>
      </c>
      <c r="E40" s="23" t="s">
        <v>21</v>
      </c>
      <c r="F40" s="23" t="s">
        <v>11</v>
      </c>
      <c r="G40" s="23" t="s">
        <v>20</v>
      </c>
      <c r="H40" s="23" t="s">
        <v>11</v>
      </c>
      <c r="I40" s="23" t="s">
        <v>19</v>
      </c>
      <c r="J40" s="23" t="s">
        <v>12</v>
      </c>
      <c r="K40" s="23" t="s">
        <v>11</v>
      </c>
      <c r="L40" s="23" t="s">
        <v>12</v>
      </c>
      <c r="M40" s="23" t="s">
        <v>11</v>
      </c>
      <c r="N40" s="23" t="s">
        <v>11</v>
      </c>
      <c r="O40" s="23" t="s">
        <v>11</v>
      </c>
      <c r="P40" s="23" t="s">
        <v>22</v>
      </c>
      <c r="Q40" s="23" t="s">
        <v>20</v>
      </c>
      <c r="R40" s="24" t="s">
        <v>129</v>
      </c>
      <c r="S40" s="25" t="s">
        <v>34</v>
      </c>
      <c r="T40" s="27"/>
      <c r="U40" s="27"/>
      <c r="V40" s="27"/>
      <c r="W40" s="27">
        <v>20000</v>
      </c>
      <c r="X40" s="27"/>
      <c r="Y40" s="27"/>
      <c r="Z40" s="27">
        <f>T40+U40+V40+W40+X40+Y40</f>
        <v>20000</v>
      </c>
      <c r="AA40" s="67">
        <v>2024</v>
      </c>
      <c r="AB40" s="70"/>
      <c r="AC40" s="16"/>
      <c r="AD40" s="16"/>
    </row>
    <row r="41" spans="1:32" s="17" customFormat="1" ht="44.25" x14ac:dyDescent="0.25">
      <c r="A41" s="14"/>
      <c r="B41" s="14"/>
      <c r="C41" s="14"/>
      <c r="D41" s="14"/>
      <c r="E41" s="14"/>
      <c r="F41" s="14"/>
      <c r="G41" s="14"/>
      <c r="H41" s="14"/>
      <c r="I41" s="15"/>
      <c r="J41" s="14"/>
      <c r="K41" s="14"/>
      <c r="L41" s="14"/>
      <c r="M41" s="14"/>
      <c r="N41" s="14"/>
      <c r="O41" s="14"/>
      <c r="P41" s="14"/>
      <c r="Q41" s="14"/>
      <c r="R41" s="13" t="s">
        <v>124</v>
      </c>
      <c r="S41" s="6" t="s">
        <v>31</v>
      </c>
      <c r="T41" s="9"/>
      <c r="U41" s="9"/>
      <c r="V41" s="9"/>
      <c r="W41" s="9">
        <v>1</v>
      </c>
      <c r="X41" s="9"/>
      <c r="Y41" s="9"/>
      <c r="Z41" s="4">
        <v>1</v>
      </c>
      <c r="AA41" s="6">
        <v>2024</v>
      </c>
      <c r="AB41" s="70"/>
      <c r="AC41" s="16"/>
      <c r="AD41" s="16"/>
    </row>
    <row r="42" spans="1:32" s="17" customFormat="1" ht="29.25" x14ac:dyDescent="0.25">
      <c r="A42" s="14"/>
      <c r="B42" s="14"/>
      <c r="C42" s="14"/>
      <c r="D42" s="14"/>
      <c r="E42" s="14"/>
      <c r="F42" s="14"/>
      <c r="G42" s="14"/>
      <c r="H42" s="14"/>
      <c r="I42" s="15"/>
      <c r="J42" s="14"/>
      <c r="K42" s="14"/>
      <c r="L42" s="14"/>
      <c r="M42" s="14"/>
      <c r="N42" s="14"/>
      <c r="O42" s="14"/>
      <c r="P42" s="14"/>
      <c r="Q42" s="14"/>
      <c r="R42" s="13" t="s">
        <v>127</v>
      </c>
      <c r="S42" s="6" t="s">
        <v>2</v>
      </c>
      <c r="T42" s="5"/>
      <c r="U42" s="5"/>
      <c r="V42" s="5"/>
      <c r="W42" s="5">
        <v>0.60899999999999999</v>
      </c>
      <c r="X42" s="5"/>
      <c r="Y42" s="5"/>
      <c r="Z42" s="3">
        <f>W42</f>
        <v>0.60899999999999999</v>
      </c>
      <c r="AA42" s="6">
        <v>2024</v>
      </c>
      <c r="AB42" s="70"/>
      <c r="AC42" s="16"/>
      <c r="AD42" s="16"/>
    </row>
    <row r="43" spans="1:32" s="17" customFormat="1" ht="60" x14ac:dyDescent="0.25">
      <c r="A43" s="23" t="s">
        <v>11</v>
      </c>
      <c r="B43" s="23" t="s">
        <v>12</v>
      </c>
      <c r="C43" s="23" t="s">
        <v>13</v>
      </c>
      <c r="D43" s="23" t="s">
        <v>11</v>
      </c>
      <c r="E43" s="23" t="s">
        <v>21</v>
      </c>
      <c r="F43" s="23" t="s">
        <v>11</v>
      </c>
      <c r="G43" s="23" t="s">
        <v>20</v>
      </c>
      <c r="H43" s="23" t="s">
        <v>11</v>
      </c>
      <c r="I43" s="23" t="s">
        <v>19</v>
      </c>
      <c r="J43" s="23" t="s">
        <v>12</v>
      </c>
      <c r="K43" s="23" t="s">
        <v>11</v>
      </c>
      <c r="L43" s="23" t="s">
        <v>12</v>
      </c>
      <c r="M43" s="23" t="s">
        <v>11</v>
      </c>
      <c r="N43" s="23" t="s">
        <v>11</v>
      </c>
      <c r="O43" s="23" t="s">
        <v>11</v>
      </c>
      <c r="P43" s="23" t="s">
        <v>21</v>
      </c>
      <c r="Q43" s="23" t="s">
        <v>11</v>
      </c>
      <c r="R43" s="24" t="s">
        <v>130</v>
      </c>
      <c r="S43" s="25" t="s">
        <v>34</v>
      </c>
      <c r="T43" s="27"/>
      <c r="U43" s="27"/>
      <c r="V43" s="27"/>
      <c r="W43" s="27">
        <v>15000</v>
      </c>
      <c r="X43" s="27">
        <v>136230.79999999999</v>
      </c>
      <c r="Y43" s="27">
        <v>155692.29999999999</v>
      </c>
      <c r="Z43" s="27">
        <f>T43+U43+V43+W43+X43+Y43</f>
        <v>306923.09999999998</v>
      </c>
      <c r="AA43" s="67">
        <v>2026</v>
      </c>
      <c r="AB43" s="70"/>
      <c r="AC43" s="16"/>
      <c r="AD43" s="16"/>
    </row>
    <row r="44" spans="1:32" s="17" customFormat="1" ht="44.25" x14ac:dyDescent="0.25">
      <c r="A44" s="14"/>
      <c r="B44" s="14"/>
      <c r="C44" s="14"/>
      <c r="D44" s="14"/>
      <c r="E44" s="14"/>
      <c r="F44" s="14"/>
      <c r="G44" s="14"/>
      <c r="H44" s="14"/>
      <c r="I44" s="15"/>
      <c r="J44" s="14"/>
      <c r="K44" s="14"/>
      <c r="L44" s="14"/>
      <c r="M44" s="14"/>
      <c r="N44" s="14"/>
      <c r="O44" s="14"/>
      <c r="P44" s="14"/>
      <c r="Q44" s="14"/>
      <c r="R44" s="13" t="s">
        <v>124</v>
      </c>
      <c r="S44" s="6" t="s">
        <v>31</v>
      </c>
      <c r="T44" s="9"/>
      <c r="U44" s="9"/>
      <c r="V44" s="9"/>
      <c r="W44" s="9">
        <v>1</v>
      </c>
      <c r="X44" s="9"/>
      <c r="Y44" s="9"/>
      <c r="Z44" s="4">
        <f>W44</f>
        <v>1</v>
      </c>
      <c r="AA44" s="6">
        <v>2024</v>
      </c>
      <c r="AB44" s="70"/>
      <c r="AC44" s="16"/>
      <c r="AD44" s="16"/>
    </row>
    <row r="45" spans="1:32" s="17" customFormat="1" ht="29.25" x14ac:dyDescent="0.25">
      <c r="A45" s="14"/>
      <c r="B45" s="14"/>
      <c r="C45" s="14"/>
      <c r="D45" s="14"/>
      <c r="E45" s="14"/>
      <c r="F45" s="14"/>
      <c r="G45" s="14"/>
      <c r="H45" s="14"/>
      <c r="I45" s="15"/>
      <c r="J45" s="14"/>
      <c r="K45" s="14"/>
      <c r="L45" s="14"/>
      <c r="M45" s="14"/>
      <c r="N45" s="14"/>
      <c r="O45" s="14"/>
      <c r="P45" s="14"/>
      <c r="Q45" s="14"/>
      <c r="R45" s="13" t="s">
        <v>125</v>
      </c>
      <c r="S45" s="6" t="s">
        <v>2</v>
      </c>
      <c r="T45" s="5"/>
      <c r="U45" s="5"/>
      <c r="V45" s="5"/>
      <c r="W45" s="5"/>
      <c r="X45" s="5">
        <v>0.7</v>
      </c>
      <c r="Y45" s="5">
        <v>0.8</v>
      </c>
      <c r="Z45" s="3">
        <f>X45+Y45</f>
        <v>1.5</v>
      </c>
      <c r="AA45" s="6">
        <v>2026</v>
      </c>
      <c r="AB45" s="70"/>
      <c r="AC45" s="16"/>
      <c r="AD45" s="16"/>
    </row>
    <row r="46" spans="1:32" s="22" customFormat="1" ht="49.15" customHeight="1" x14ac:dyDescent="0.25">
      <c r="A46" s="48"/>
      <c r="B46" s="48"/>
      <c r="C46" s="48"/>
      <c r="D46" s="48" t="s">
        <v>11</v>
      </c>
      <c r="E46" s="48" t="s">
        <v>21</v>
      </c>
      <c r="F46" s="48" t="s">
        <v>11</v>
      </c>
      <c r="G46" s="48" t="s">
        <v>20</v>
      </c>
      <c r="H46" s="48" t="s">
        <v>11</v>
      </c>
      <c r="I46" s="48" t="s">
        <v>19</v>
      </c>
      <c r="J46" s="48" t="s">
        <v>12</v>
      </c>
      <c r="K46" s="48" t="s">
        <v>11</v>
      </c>
      <c r="L46" s="48" t="s">
        <v>13</v>
      </c>
      <c r="M46" s="48" t="s">
        <v>11</v>
      </c>
      <c r="N46" s="48" t="s">
        <v>11</v>
      </c>
      <c r="O46" s="48" t="s">
        <v>11</v>
      </c>
      <c r="P46" s="48" t="s">
        <v>11</v>
      </c>
      <c r="Q46" s="48" t="s">
        <v>11</v>
      </c>
      <c r="R46" s="49" t="s">
        <v>25</v>
      </c>
      <c r="S46" s="50" t="s">
        <v>34</v>
      </c>
      <c r="T46" s="51">
        <f t="shared" ref="T46:Y46" si="9">T50+T54+T60+T68+T70</f>
        <v>913827.4</v>
      </c>
      <c r="U46" s="51">
        <f t="shared" si="9"/>
        <v>912513.2</v>
      </c>
      <c r="V46" s="51">
        <f t="shared" si="9"/>
        <v>869416.3</v>
      </c>
      <c r="W46" s="51">
        <f t="shared" si="9"/>
        <v>19671.2</v>
      </c>
      <c r="X46" s="51">
        <f t="shared" si="9"/>
        <v>19671.2</v>
      </c>
      <c r="Y46" s="51">
        <f t="shared" si="9"/>
        <v>19671.2</v>
      </c>
      <c r="Z46" s="51">
        <f>T46+U46+V46+W46+X46+Y46</f>
        <v>2754770.5000000009</v>
      </c>
      <c r="AA46" s="50">
        <v>2026</v>
      </c>
      <c r="AB46" s="70"/>
      <c r="AC46" s="16"/>
      <c r="AD46" s="16"/>
      <c r="AE46" s="17"/>
      <c r="AF46" s="17"/>
    </row>
    <row r="47" spans="1:32" s="2" customFormat="1" ht="44.25" x14ac:dyDescent="0.25">
      <c r="A47" s="14"/>
      <c r="B47" s="14"/>
      <c r="C47" s="14"/>
      <c r="D47" s="14"/>
      <c r="E47" s="14"/>
      <c r="F47" s="14"/>
      <c r="G47" s="14"/>
      <c r="H47" s="14"/>
      <c r="I47" s="15"/>
      <c r="J47" s="14"/>
      <c r="K47" s="14"/>
      <c r="L47" s="14"/>
      <c r="M47" s="14"/>
      <c r="N47" s="14"/>
      <c r="O47" s="14"/>
      <c r="P47" s="14"/>
      <c r="Q47" s="14"/>
      <c r="R47" s="13" t="s">
        <v>70</v>
      </c>
      <c r="S47" s="6" t="s">
        <v>35</v>
      </c>
      <c r="T47" s="5"/>
      <c r="U47" s="5">
        <f>U52+U64</f>
        <v>0.2</v>
      </c>
      <c r="V47" s="5"/>
      <c r="W47" s="5">
        <f>W52+W64</f>
        <v>0.2</v>
      </c>
      <c r="X47" s="5"/>
      <c r="Y47" s="5">
        <f>Y52+Y64</f>
        <v>0.2</v>
      </c>
      <c r="Z47" s="3">
        <f t="shared" si="1"/>
        <v>0.60000000000000009</v>
      </c>
      <c r="AA47" s="6">
        <v>2026</v>
      </c>
      <c r="AB47" s="70"/>
      <c r="AC47" s="16"/>
      <c r="AD47" s="16"/>
      <c r="AE47" s="17"/>
      <c r="AF47" s="17"/>
    </row>
    <row r="48" spans="1:32" s="2" customFormat="1" ht="30" x14ac:dyDescent="0.25">
      <c r="A48" s="14"/>
      <c r="B48" s="14"/>
      <c r="C48" s="14"/>
      <c r="D48" s="14"/>
      <c r="E48" s="14"/>
      <c r="F48" s="14"/>
      <c r="G48" s="14"/>
      <c r="H48" s="14"/>
      <c r="I48" s="15"/>
      <c r="J48" s="14"/>
      <c r="K48" s="14"/>
      <c r="L48" s="14"/>
      <c r="M48" s="14"/>
      <c r="N48" s="14"/>
      <c r="O48" s="14"/>
      <c r="P48" s="14"/>
      <c r="Q48" s="14"/>
      <c r="R48" s="13" t="s">
        <v>71</v>
      </c>
      <c r="S48" s="6" t="s">
        <v>35</v>
      </c>
      <c r="T48" s="5">
        <f>T53+T58+T76</f>
        <v>5</v>
      </c>
      <c r="U48" s="5">
        <f>U53+U58+U76</f>
        <v>5</v>
      </c>
      <c r="V48" s="5">
        <f>V53+V58+V76</f>
        <v>0.3</v>
      </c>
      <c r="W48" s="5"/>
      <c r="X48" s="5">
        <f>X53+X58+X76</f>
        <v>0.3</v>
      </c>
      <c r="Y48" s="5"/>
      <c r="Z48" s="3">
        <f t="shared" ref="Z48" si="10">T48+U48+V48+W48+X48+Y48</f>
        <v>10.600000000000001</v>
      </c>
      <c r="AA48" s="6">
        <v>2025</v>
      </c>
      <c r="AB48" s="70"/>
      <c r="AC48" s="16"/>
      <c r="AD48" s="16"/>
      <c r="AE48" s="17"/>
      <c r="AF48" s="17"/>
    </row>
    <row r="49" spans="1:32" s="2" customFormat="1" ht="45" x14ac:dyDescent="0.25">
      <c r="A49" s="14"/>
      <c r="B49" s="14"/>
      <c r="C49" s="14"/>
      <c r="D49" s="14"/>
      <c r="E49" s="14"/>
      <c r="F49" s="14"/>
      <c r="G49" s="14"/>
      <c r="H49" s="14"/>
      <c r="I49" s="15"/>
      <c r="J49" s="14"/>
      <c r="K49" s="14"/>
      <c r="L49" s="14"/>
      <c r="M49" s="14"/>
      <c r="N49" s="14"/>
      <c r="O49" s="14"/>
      <c r="P49" s="14"/>
      <c r="Q49" s="14"/>
      <c r="R49" s="7" t="s">
        <v>115</v>
      </c>
      <c r="S49" s="6" t="s">
        <v>2</v>
      </c>
      <c r="T49" s="5">
        <f>T63</f>
        <v>61.6</v>
      </c>
      <c r="U49" s="5">
        <f t="shared" ref="U49:Y49" si="11">U63</f>
        <v>61.6</v>
      </c>
      <c r="V49" s="5">
        <f t="shared" si="11"/>
        <v>61.6</v>
      </c>
      <c r="W49" s="5">
        <f t="shared" si="11"/>
        <v>12</v>
      </c>
      <c r="X49" s="5">
        <f t="shared" si="11"/>
        <v>12</v>
      </c>
      <c r="Y49" s="5">
        <f t="shared" si="11"/>
        <v>12</v>
      </c>
      <c r="Z49" s="3">
        <f>Z63</f>
        <v>220.8</v>
      </c>
      <c r="AA49" s="6">
        <v>2026</v>
      </c>
      <c r="AB49" s="70"/>
      <c r="AC49" s="16"/>
      <c r="AD49" s="16"/>
      <c r="AE49" s="17"/>
      <c r="AF49" s="17"/>
    </row>
    <row r="50" spans="1:32" ht="33.6" customHeight="1" x14ac:dyDescent="0.25">
      <c r="A50" s="23" t="s">
        <v>11</v>
      </c>
      <c r="B50" s="23" t="s">
        <v>12</v>
      </c>
      <c r="C50" s="23" t="s">
        <v>13</v>
      </c>
      <c r="D50" s="23" t="s">
        <v>11</v>
      </c>
      <c r="E50" s="23" t="s">
        <v>21</v>
      </c>
      <c r="F50" s="23" t="s">
        <v>11</v>
      </c>
      <c r="G50" s="23" t="s">
        <v>20</v>
      </c>
      <c r="H50" s="23" t="s">
        <v>11</v>
      </c>
      <c r="I50" s="23" t="s">
        <v>19</v>
      </c>
      <c r="J50" s="23" t="s">
        <v>12</v>
      </c>
      <c r="K50" s="23" t="s">
        <v>11</v>
      </c>
      <c r="L50" s="23" t="s">
        <v>13</v>
      </c>
      <c r="M50" s="23" t="s">
        <v>20</v>
      </c>
      <c r="N50" s="23" t="s">
        <v>20</v>
      </c>
      <c r="O50" s="23" t="s">
        <v>20</v>
      </c>
      <c r="P50" s="23" t="s">
        <v>20</v>
      </c>
      <c r="Q50" s="23" t="s">
        <v>20</v>
      </c>
      <c r="R50" s="53" t="s">
        <v>72</v>
      </c>
      <c r="S50" s="25" t="s">
        <v>34</v>
      </c>
      <c r="T50" s="27"/>
      <c r="U50" s="27">
        <v>13021.9</v>
      </c>
      <c r="V50" s="27">
        <v>3610.8</v>
      </c>
      <c r="W50" s="27">
        <v>2958.3</v>
      </c>
      <c r="X50" s="27">
        <v>2958.3</v>
      </c>
      <c r="Y50" s="27">
        <v>2958.3</v>
      </c>
      <c r="Z50" s="27">
        <f>T50+U50+V50+W50+X50+Y50</f>
        <v>25507.599999999999</v>
      </c>
      <c r="AA50" s="25">
        <v>2026</v>
      </c>
      <c r="AB50" s="69" t="s">
        <v>133</v>
      </c>
    </row>
    <row r="51" spans="1:32" ht="44.25" x14ac:dyDescent="0.25">
      <c r="A51" s="14"/>
      <c r="B51" s="14"/>
      <c r="C51" s="14"/>
      <c r="D51" s="14"/>
      <c r="E51" s="14"/>
      <c r="F51" s="14"/>
      <c r="G51" s="14"/>
      <c r="H51" s="14"/>
      <c r="I51" s="15"/>
      <c r="J51" s="14"/>
      <c r="K51" s="14"/>
      <c r="L51" s="14"/>
      <c r="M51" s="14"/>
      <c r="N51" s="14"/>
      <c r="O51" s="14"/>
      <c r="P51" s="14"/>
      <c r="Q51" s="14"/>
      <c r="R51" s="13" t="s">
        <v>73</v>
      </c>
      <c r="S51" s="6" t="s">
        <v>32</v>
      </c>
      <c r="T51" s="9"/>
      <c r="U51" s="9"/>
      <c r="V51" s="9">
        <v>1</v>
      </c>
      <c r="W51" s="9"/>
      <c r="X51" s="9">
        <v>1</v>
      </c>
      <c r="Y51" s="9"/>
      <c r="Z51" s="4">
        <f t="shared" si="1"/>
        <v>2</v>
      </c>
      <c r="AA51" s="6">
        <v>2025</v>
      </c>
      <c r="AB51" s="69"/>
    </row>
    <row r="52" spans="1:32" ht="45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7" t="s">
        <v>74</v>
      </c>
      <c r="S52" s="6" t="s">
        <v>35</v>
      </c>
      <c r="T52" s="5"/>
      <c r="U52" s="5">
        <v>0.2</v>
      </c>
      <c r="V52" s="5"/>
      <c r="W52" s="5">
        <v>0.2</v>
      </c>
      <c r="X52" s="5"/>
      <c r="Y52" s="5">
        <v>0.2</v>
      </c>
      <c r="Z52" s="3">
        <f t="shared" si="1"/>
        <v>0.60000000000000009</v>
      </c>
      <c r="AA52" s="6">
        <v>2026</v>
      </c>
    </row>
    <row r="53" spans="1:32" ht="30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7" t="s">
        <v>75</v>
      </c>
      <c r="S53" s="6" t="s">
        <v>35</v>
      </c>
      <c r="T53" s="5"/>
      <c r="U53" s="5"/>
      <c r="V53" s="5">
        <v>0.3</v>
      </c>
      <c r="W53" s="5"/>
      <c r="X53" s="5">
        <v>0.3</v>
      </c>
      <c r="Y53" s="5"/>
      <c r="Z53" s="3">
        <f>T53+U53+V53+W53+X53+Y53</f>
        <v>0.6</v>
      </c>
      <c r="AA53" s="6">
        <v>2025</v>
      </c>
    </row>
    <row r="54" spans="1:32" ht="31.15" customHeight="1" x14ac:dyDescent="0.25">
      <c r="A54" s="23" t="s">
        <v>11</v>
      </c>
      <c r="B54" s="23" t="s">
        <v>12</v>
      </c>
      <c r="C54" s="23" t="s">
        <v>13</v>
      </c>
      <c r="D54" s="23" t="s">
        <v>11</v>
      </c>
      <c r="E54" s="23" t="s">
        <v>21</v>
      </c>
      <c r="F54" s="23" t="s">
        <v>11</v>
      </c>
      <c r="G54" s="23" t="s">
        <v>20</v>
      </c>
      <c r="H54" s="23" t="s">
        <v>11</v>
      </c>
      <c r="I54" s="23" t="s">
        <v>19</v>
      </c>
      <c r="J54" s="23" t="s">
        <v>12</v>
      </c>
      <c r="K54" s="23" t="s">
        <v>11</v>
      </c>
      <c r="L54" s="23" t="s">
        <v>13</v>
      </c>
      <c r="M54" s="23" t="s">
        <v>20</v>
      </c>
      <c r="N54" s="23" t="s">
        <v>20</v>
      </c>
      <c r="O54" s="23" t="s">
        <v>20</v>
      </c>
      <c r="P54" s="23" t="s">
        <v>20</v>
      </c>
      <c r="Q54" s="23" t="s">
        <v>20</v>
      </c>
      <c r="R54" s="24" t="s">
        <v>65</v>
      </c>
      <c r="S54" s="25" t="s">
        <v>34</v>
      </c>
      <c r="T54" s="27">
        <f>770.4</f>
        <v>770.4</v>
      </c>
      <c r="U54" s="27">
        <v>33685.800000000003</v>
      </c>
      <c r="V54" s="27"/>
      <c r="W54" s="27"/>
      <c r="X54" s="27"/>
      <c r="Y54" s="27"/>
      <c r="Z54" s="27">
        <f>T54+U54+V54+W54+X54+Y54</f>
        <v>34456.200000000004</v>
      </c>
      <c r="AA54" s="25">
        <v>2022</v>
      </c>
      <c r="AB54" s="68" t="s">
        <v>134</v>
      </c>
      <c r="AC54" s="52"/>
    </row>
    <row r="55" spans="1:32" ht="36.6" hidden="1" customHeight="1" x14ac:dyDescent="0.25">
      <c r="A55" s="23" t="s">
        <v>11</v>
      </c>
      <c r="B55" s="23" t="s">
        <v>12</v>
      </c>
      <c r="C55" s="23" t="s">
        <v>13</v>
      </c>
      <c r="D55" s="23" t="s">
        <v>11</v>
      </c>
      <c r="E55" s="23" t="s">
        <v>21</v>
      </c>
      <c r="F55" s="23" t="s">
        <v>11</v>
      </c>
      <c r="G55" s="23" t="s">
        <v>20</v>
      </c>
      <c r="H55" s="23" t="s">
        <v>11</v>
      </c>
      <c r="I55" s="23" t="s">
        <v>19</v>
      </c>
      <c r="J55" s="23" t="s">
        <v>12</v>
      </c>
      <c r="K55" s="23" t="s">
        <v>11</v>
      </c>
      <c r="L55" s="23" t="s">
        <v>13</v>
      </c>
      <c r="M55" s="23" t="s">
        <v>11</v>
      </c>
      <c r="N55" s="23" t="s">
        <v>11</v>
      </c>
      <c r="O55" s="23" t="s">
        <v>11</v>
      </c>
      <c r="P55" s="23" t="s">
        <v>11</v>
      </c>
      <c r="Q55" s="23" t="s">
        <v>11</v>
      </c>
      <c r="R55" s="24" t="s">
        <v>65</v>
      </c>
      <c r="S55" s="25" t="s">
        <v>34</v>
      </c>
      <c r="T55" s="26"/>
      <c r="U55" s="26">
        <v>705.8</v>
      </c>
      <c r="V55" s="26"/>
      <c r="W55" s="26"/>
      <c r="X55" s="26"/>
      <c r="Y55" s="26"/>
      <c r="Z55" s="27">
        <f t="shared" ref="Z55:Z57" si="12">T55+U55+V55+W55+X55+Y55</f>
        <v>705.8</v>
      </c>
      <c r="AA55" s="25">
        <v>2022</v>
      </c>
      <c r="AB55" s="71"/>
      <c r="AC55" s="52"/>
    </row>
    <row r="56" spans="1:32" ht="35.450000000000003" hidden="1" customHeight="1" x14ac:dyDescent="0.25">
      <c r="A56" s="23" t="s">
        <v>11</v>
      </c>
      <c r="B56" s="23" t="s">
        <v>12</v>
      </c>
      <c r="C56" s="23" t="s">
        <v>13</v>
      </c>
      <c r="D56" s="23" t="s">
        <v>11</v>
      </c>
      <c r="E56" s="23" t="s">
        <v>21</v>
      </c>
      <c r="F56" s="23" t="s">
        <v>11</v>
      </c>
      <c r="G56" s="23" t="s">
        <v>20</v>
      </c>
      <c r="H56" s="23" t="s">
        <v>11</v>
      </c>
      <c r="I56" s="23" t="s">
        <v>19</v>
      </c>
      <c r="J56" s="23" t="s">
        <v>12</v>
      </c>
      <c r="K56" s="23" t="s">
        <v>11</v>
      </c>
      <c r="L56" s="23" t="s">
        <v>13</v>
      </c>
      <c r="M56" s="23" t="s">
        <v>41</v>
      </c>
      <c r="N56" s="23" t="s">
        <v>11</v>
      </c>
      <c r="O56" s="23" t="s">
        <v>19</v>
      </c>
      <c r="P56" s="23" t="s">
        <v>18</v>
      </c>
      <c r="Q56" s="23" t="s">
        <v>66</v>
      </c>
      <c r="R56" s="86" t="s">
        <v>67</v>
      </c>
      <c r="S56" s="83" t="s">
        <v>34</v>
      </c>
      <c r="T56" s="26"/>
      <c r="U56" s="26">
        <v>6596</v>
      </c>
      <c r="V56" s="26"/>
      <c r="W56" s="26"/>
      <c r="X56" s="26"/>
      <c r="Y56" s="26"/>
      <c r="Z56" s="27">
        <f t="shared" si="12"/>
        <v>6596</v>
      </c>
      <c r="AA56" s="25">
        <v>2022</v>
      </c>
    </row>
    <row r="57" spans="1:32" ht="34.9" hidden="1" customHeight="1" x14ac:dyDescent="0.25">
      <c r="A57" s="23" t="s">
        <v>11</v>
      </c>
      <c r="B57" s="23" t="s">
        <v>12</v>
      </c>
      <c r="C57" s="23" t="s">
        <v>13</v>
      </c>
      <c r="D57" s="23" t="s">
        <v>11</v>
      </c>
      <c r="E57" s="23" t="s">
        <v>21</v>
      </c>
      <c r="F57" s="23" t="s">
        <v>11</v>
      </c>
      <c r="G57" s="23" t="s">
        <v>20</v>
      </c>
      <c r="H57" s="23" t="s">
        <v>11</v>
      </c>
      <c r="I57" s="23" t="s">
        <v>19</v>
      </c>
      <c r="J57" s="23" t="s">
        <v>12</v>
      </c>
      <c r="K57" s="23" t="s">
        <v>11</v>
      </c>
      <c r="L57" s="23" t="s">
        <v>13</v>
      </c>
      <c r="M57" s="23" t="s">
        <v>12</v>
      </c>
      <c r="N57" s="23" t="s">
        <v>11</v>
      </c>
      <c r="O57" s="23" t="s">
        <v>19</v>
      </c>
      <c r="P57" s="23" t="s">
        <v>18</v>
      </c>
      <c r="Q57" s="23" t="s">
        <v>66</v>
      </c>
      <c r="R57" s="87"/>
      <c r="S57" s="85"/>
      <c r="T57" s="26"/>
      <c r="U57" s="26">
        <v>26384</v>
      </c>
      <c r="V57" s="26"/>
      <c r="W57" s="26"/>
      <c r="X57" s="26"/>
      <c r="Y57" s="26"/>
      <c r="Z57" s="27">
        <f t="shared" si="12"/>
        <v>26384</v>
      </c>
      <c r="AA57" s="25">
        <v>2022</v>
      </c>
    </row>
    <row r="58" spans="1:32" ht="30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7" t="s">
        <v>69</v>
      </c>
      <c r="S58" s="6" t="s">
        <v>40</v>
      </c>
      <c r="T58" s="72"/>
      <c r="U58" s="5">
        <v>5</v>
      </c>
      <c r="V58" s="5"/>
      <c r="W58" s="5"/>
      <c r="X58" s="5"/>
      <c r="Y58" s="5"/>
      <c r="Z58" s="3">
        <f>T58+U58+V58+W58+X58+Y58</f>
        <v>5</v>
      </c>
      <c r="AA58" s="6">
        <v>2022</v>
      </c>
    </row>
    <row r="59" spans="1:32" ht="45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7" t="s">
        <v>131</v>
      </c>
      <c r="S59" s="6" t="s">
        <v>1</v>
      </c>
      <c r="T59" s="5">
        <v>100</v>
      </c>
      <c r="U59" s="5"/>
      <c r="V59" s="5"/>
      <c r="W59" s="5"/>
      <c r="X59" s="5"/>
      <c r="Y59" s="5"/>
      <c r="Z59" s="3">
        <f>T59+U59+V59+W59+X59+Y59</f>
        <v>100</v>
      </c>
      <c r="AA59" s="6">
        <v>2021</v>
      </c>
    </row>
    <row r="60" spans="1:32" ht="30" customHeight="1" x14ac:dyDescent="0.25">
      <c r="A60" s="23" t="s">
        <v>11</v>
      </c>
      <c r="B60" s="23" t="s">
        <v>12</v>
      </c>
      <c r="C60" s="23" t="s">
        <v>13</v>
      </c>
      <c r="D60" s="23" t="s">
        <v>11</v>
      </c>
      <c r="E60" s="23" t="s">
        <v>21</v>
      </c>
      <c r="F60" s="23" t="s">
        <v>11</v>
      </c>
      <c r="G60" s="23" t="s">
        <v>20</v>
      </c>
      <c r="H60" s="23" t="s">
        <v>11</v>
      </c>
      <c r="I60" s="23" t="s">
        <v>19</v>
      </c>
      <c r="J60" s="23" t="s">
        <v>12</v>
      </c>
      <c r="K60" s="23" t="s">
        <v>11</v>
      </c>
      <c r="L60" s="23" t="s">
        <v>11</v>
      </c>
      <c r="M60" s="23" t="s">
        <v>11</v>
      </c>
      <c r="N60" s="23" t="s">
        <v>11</v>
      </c>
      <c r="O60" s="23" t="s">
        <v>11</v>
      </c>
      <c r="P60" s="23" t="s">
        <v>11</v>
      </c>
      <c r="Q60" s="23" t="s">
        <v>11</v>
      </c>
      <c r="R60" s="86" t="s">
        <v>112</v>
      </c>
      <c r="S60" s="83" t="s">
        <v>34</v>
      </c>
      <c r="T60" s="27">
        <f>T61+T62</f>
        <v>875307.6</v>
      </c>
      <c r="U60" s="27">
        <f>U61+U62</f>
        <v>865805.5</v>
      </c>
      <c r="V60" s="27">
        <f>V61+V62</f>
        <v>865805.5</v>
      </c>
      <c r="W60" s="27">
        <v>16712.900000000001</v>
      </c>
      <c r="X60" s="27">
        <v>16712.900000000001</v>
      </c>
      <c r="Y60" s="27">
        <v>16712.900000000001</v>
      </c>
      <c r="Z60" s="27">
        <f>T60+U60+V60+W60+X60+Y60</f>
        <v>2657057.2999999998</v>
      </c>
      <c r="AA60" s="25">
        <v>2026</v>
      </c>
    </row>
    <row r="61" spans="1:32" ht="30.6" customHeight="1" x14ac:dyDescent="0.25">
      <c r="A61" s="23" t="s">
        <v>11</v>
      </c>
      <c r="B61" s="23" t="s">
        <v>12</v>
      </c>
      <c r="C61" s="23" t="s">
        <v>13</v>
      </c>
      <c r="D61" s="23" t="s">
        <v>11</v>
      </c>
      <c r="E61" s="23" t="s">
        <v>21</v>
      </c>
      <c r="F61" s="23" t="s">
        <v>11</v>
      </c>
      <c r="G61" s="23" t="s">
        <v>20</v>
      </c>
      <c r="H61" s="23" t="s">
        <v>11</v>
      </c>
      <c r="I61" s="23" t="s">
        <v>19</v>
      </c>
      <c r="J61" s="23" t="s">
        <v>12</v>
      </c>
      <c r="K61" s="23" t="s">
        <v>46</v>
      </c>
      <c r="L61" s="23" t="s">
        <v>12</v>
      </c>
      <c r="M61" s="23" t="s">
        <v>11</v>
      </c>
      <c r="N61" s="23" t="s">
        <v>11</v>
      </c>
      <c r="O61" s="23" t="s">
        <v>20</v>
      </c>
      <c r="P61" s="23" t="s">
        <v>22</v>
      </c>
      <c r="Q61" s="23" t="s">
        <v>13</v>
      </c>
      <c r="R61" s="88"/>
      <c r="S61" s="84"/>
      <c r="T61" s="26">
        <f>25805.5+12251.5-556.4-193-100-150-310-490-150-800</f>
        <v>35307.599999999999</v>
      </c>
      <c r="U61" s="26">
        <v>25805.5</v>
      </c>
      <c r="V61" s="26">
        <v>25805.5</v>
      </c>
      <c r="W61" s="26">
        <v>16712.900000000001</v>
      </c>
      <c r="X61" s="26">
        <v>16712.900000000001</v>
      </c>
      <c r="Y61" s="26">
        <v>16712.900000000001</v>
      </c>
      <c r="Z61" s="27">
        <f t="shared" ref="Z61:Z62" si="13">T61+U61+V61+W61+X61+Y61</f>
        <v>137057.29999999999</v>
      </c>
      <c r="AA61" s="25">
        <v>2026</v>
      </c>
      <c r="AB61" s="76" t="s">
        <v>135</v>
      </c>
    </row>
    <row r="62" spans="1:32" s="1" customFormat="1" ht="32.450000000000003" customHeight="1" x14ac:dyDescent="0.25">
      <c r="A62" s="23" t="s">
        <v>11</v>
      </c>
      <c r="B62" s="23" t="s">
        <v>12</v>
      </c>
      <c r="C62" s="23" t="s">
        <v>13</v>
      </c>
      <c r="D62" s="23" t="s">
        <v>11</v>
      </c>
      <c r="E62" s="23" t="s">
        <v>21</v>
      </c>
      <c r="F62" s="23" t="s">
        <v>11</v>
      </c>
      <c r="G62" s="23" t="s">
        <v>20</v>
      </c>
      <c r="H62" s="23" t="s">
        <v>11</v>
      </c>
      <c r="I62" s="23" t="s">
        <v>19</v>
      </c>
      <c r="J62" s="23" t="s">
        <v>12</v>
      </c>
      <c r="K62" s="23" t="s">
        <v>46</v>
      </c>
      <c r="L62" s="23" t="s">
        <v>12</v>
      </c>
      <c r="M62" s="23" t="s">
        <v>18</v>
      </c>
      <c r="N62" s="23" t="s">
        <v>22</v>
      </c>
      <c r="O62" s="23" t="s">
        <v>20</v>
      </c>
      <c r="P62" s="23" t="s">
        <v>22</v>
      </c>
      <c r="Q62" s="23" t="s">
        <v>13</v>
      </c>
      <c r="R62" s="87"/>
      <c r="S62" s="85"/>
      <c r="T62" s="26">
        <v>840000</v>
      </c>
      <c r="U62" s="26">
        <v>840000</v>
      </c>
      <c r="V62" s="26">
        <v>840000</v>
      </c>
      <c r="W62" s="26"/>
      <c r="X62" s="26"/>
      <c r="Y62" s="26"/>
      <c r="Z62" s="27">
        <f t="shared" si="13"/>
        <v>2520000</v>
      </c>
      <c r="AA62" s="25">
        <v>2026</v>
      </c>
      <c r="AB62" s="68"/>
      <c r="AC62" s="18"/>
      <c r="AD62" s="18"/>
    </row>
    <row r="63" spans="1:32" s="22" customFormat="1" ht="45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7" t="s">
        <v>76</v>
      </c>
      <c r="S63" s="6" t="s">
        <v>2</v>
      </c>
      <c r="T63" s="5">
        <v>61.6</v>
      </c>
      <c r="U63" s="5">
        <v>61.6</v>
      </c>
      <c r="V63" s="5">
        <v>61.6</v>
      </c>
      <c r="W63" s="5">
        <v>12</v>
      </c>
      <c r="X63" s="5">
        <v>12</v>
      </c>
      <c r="Y63" s="5">
        <v>12</v>
      </c>
      <c r="Z63" s="5">
        <f>T63+U63+V63+W63+X63+Y63</f>
        <v>220.8</v>
      </c>
      <c r="AA63" s="6">
        <v>2026</v>
      </c>
      <c r="AB63" s="68"/>
      <c r="AC63" s="16"/>
      <c r="AD63" s="16"/>
      <c r="AE63" s="17"/>
      <c r="AF63" s="17"/>
    </row>
    <row r="64" spans="1:32" s="2" customFormat="1" ht="45" hidden="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7" t="s">
        <v>77</v>
      </c>
      <c r="S64" s="6" t="s">
        <v>35</v>
      </c>
      <c r="T64" s="5"/>
      <c r="U64" s="5"/>
      <c r="V64" s="5"/>
      <c r="W64" s="5"/>
      <c r="X64" s="5"/>
      <c r="Y64" s="5"/>
      <c r="Z64" s="3">
        <f t="shared" si="1"/>
        <v>0</v>
      </c>
      <c r="AA64" s="6">
        <v>2026</v>
      </c>
      <c r="AB64" s="70"/>
      <c r="AC64" s="16"/>
      <c r="AD64" s="16"/>
      <c r="AE64" s="17"/>
      <c r="AF64" s="17"/>
    </row>
    <row r="65" spans="1:32" s="2" customFormat="1" ht="30" hidden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7" t="s">
        <v>78</v>
      </c>
      <c r="S65" s="6" t="s">
        <v>32</v>
      </c>
      <c r="T65" s="9"/>
      <c r="U65" s="9"/>
      <c r="V65" s="9"/>
      <c r="W65" s="9"/>
      <c r="X65" s="9"/>
      <c r="Y65" s="9"/>
      <c r="Z65" s="4">
        <f t="shared" si="1"/>
        <v>0</v>
      </c>
      <c r="AA65" s="6">
        <v>2026</v>
      </c>
      <c r="AB65" s="70"/>
      <c r="AC65" s="16"/>
      <c r="AD65" s="16"/>
      <c r="AE65" s="17"/>
      <c r="AF65" s="17"/>
    </row>
    <row r="66" spans="1:32" ht="30" hidden="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7" t="s">
        <v>79</v>
      </c>
      <c r="S66" s="6" t="s">
        <v>3</v>
      </c>
      <c r="T66" s="5"/>
      <c r="U66" s="5"/>
      <c r="V66" s="5"/>
      <c r="W66" s="5"/>
      <c r="X66" s="5"/>
      <c r="Y66" s="5"/>
      <c r="Z66" s="3">
        <f t="shared" si="1"/>
        <v>0</v>
      </c>
      <c r="AA66" s="6">
        <v>2026</v>
      </c>
    </row>
    <row r="67" spans="1:32" ht="30" hidden="1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7" t="s">
        <v>68</v>
      </c>
      <c r="S67" s="6" t="s">
        <v>40</v>
      </c>
      <c r="T67" s="5"/>
      <c r="U67" s="5"/>
      <c r="V67" s="5"/>
      <c r="W67" s="5"/>
      <c r="X67" s="5"/>
      <c r="Y67" s="5"/>
      <c r="Z67" s="3">
        <f t="shared" si="1"/>
        <v>0</v>
      </c>
      <c r="AA67" s="6">
        <v>2026</v>
      </c>
    </row>
    <row r="68" spans="1:32" ht="94.9" customHeight="1" x14ac:dyDescent="0.25">
      <c r="A68" s="23" t="s">
        <v>11</v>
      </c>
      <c r="B68" s="23" t="s">
        <v>12</v>
      </c>
      <c r="C68" s="23" t="s">
        <v>13</v>
      </c>
      <c r="D68" s="23" t="s">
        <v>11</v>
      </c>
      <c r="E68" s="23" t="s">
        <v>21</v>
      </c>
      <c r="F68" s="23" t="s">
        <v>11</v>
      </c>
      <c r="G68" s="23" t="s">
        <v>20</v>
      </c>
      <c r="H68" s="23" t="s">
        <v>11</v>
      </c>
      <c r="I68" s="23" t="s">
        <v>19</v>
      </c>
      <c r="J68" s="23" t="s">
        <v>12</v>
      </c>
      <c r="K68" s="23" t="s">
        <v>11</v>
      </c>
      <c r="L68" s="23" t="s">
        <v>13</v>
      </c>
      <c r="M68" s="23" t="s">
        <v>11</v>
      </c>
      <c r="N68" s="23" t="s">
        <v>11</v>
      </c>
      <c r="O68" s="23" t="s">
        <v>19</v>
      </c>
      <c r="P68" s="23" t="s">
        <v>18</v>
      </c>
      <c r="Q68" s="23" t="s">
        <v>12</v>
      </c>
      <c r="R68" s="24" t="s">
        <v>138</v>
      </c>
      <c r="S68" s="25" t="s">
        <v>34</v>
      </c>
      <c r="T68" s="27">
        <f>556.4+193+100+150+310+490+150+800</f>
        <v>2749.4</v>
      </c>
      <c r="U68" s="27"/>
      <c r="V68" s="27"/>
      <c r="W68" s="27"/>
      <c r="X68" s="27"/>
      <c r="Y68" s="27"/>
      <c r="Z68" s="27">
        <f>T68+U68+V68+W68+X68+Y68</f>
        <v>2749.4</v>
      </c>
      <c r="AA68" s="25">
        <v>2021</v>
      </c>
      <c r="AB68" s="18"/>
      <c r="AC68" s="52"/>
    </row>
    <row r="69" spans="1:32" s="1" customFormat="1" ht="34.9" customHeight="1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7" t="s">
        <v>139</v>
      </c>
      <c r="S69" s="74" t="s">
        <v>1</v>
      </c>
      <c r="T69" s="5">
        <v>100</v>
      </c>
      <c r="U69" s="5"/>
      <c r="V69" s="5"/>
      <c r="W69" s="5"/>
      <c r="X69" s="5"/>
      <c r="Y69" s="5"/>
      <c r="Z69" s="3">
        <f>T69</f>
        <v>100</v>
      </c>
      <c r="AA69" s="6">
        <v>2021</v>
      </c>
      <c r="AB69" s="18"/>
      <c r="AC69" s="18"/>
      <c r="AD69" s="18"/>
    </row>
    <row r="70" spans="1:32" ht="27.6" customHeight="1" x14ac:dyDescent="0.25">
      <c r="A70" s="23" t="s">
        <v>11</v>
      </c>
      <c r="B70" s="23" t="s">
        <v>12</v>
      </c>
      <c r="C70" s="23" t="s">
        <v>13</v>
      </c>
      <c r="D70" s="23" t="s">
        <v>11</v>
      </c>
      <c r="E70" s="23" t="s">
        <v>21</v>
      </c>
      <c r="F70" s="23" t="s">
        <v>11</v>
      </c>
      <c r="G70" s="23" t="s">
        <v>20</v>
      </c>
      <c r="H70" s="23" t="s">
        <v>11</v>
      </c>
      <c r="I70" s="23" t="s">
        <v>19</v>
      </c>
      <c r="J70" s="23" t="s">
        <v>12</v>
      </c>
      <c r="K70" s="23" t="s">
        <v>11</v>
      </c>
      <c r="L70" s="23" t="s">
        <v>13</v>
      </c>
      <c r="M70" s="23" t="s">
        <v>11</v>
      </c>
      <c r="N70" s="23" t="s">
        <v>11</v>
      </c>
      <c r="O70" s="23" t="s">
        <v>11</v>
      </c>
      <c r="P70" s="23" t="s">
        <v>11</v>
      </c>
      <c r="Q70" s="23" t="s">
        <v>11</v>
      </c>
      <c r="R70" s="86" t="s">
        <v>140</v>
      </c>
      <c r="S70" s="83" t="s">
        <v>34</v>
      </c>
      <c r="T70" s="27">
        <f>T71+T72</f>
        <v>35000</v>
      </c>
      <c r="U70" s="27"/>
      <c r="V70" s="27"/>
      <c r="W70" s="27"/>
      <c r="X70" s="27"/>
      <c r="Y70" s="27"/>
      <c r="Z70" s="27">
        <f>T70+U70+V70+W70+X70+Y70</f>
        <v>35000</v>
      </c>
      <c r="AA70" s="25">
        <v>2021</v>
      </c>
      <c r="AB70" s="18"/>
      <c r="AC70" s="52"/>
    </row>
    <row r="71" spans="1:32" ht="35.450000000000003" customHeight="1" x14ac:dyDescent="0.25">
      <c r="A71" s="23" t="s">
        <v>11</v>
      </c>
      <c r="B71" s="23" t="s">
        <v>12</v>
      </c>
      <c r="C71" s="23" t="s">
        <v>13</v>
      </c>
      <c r="D71" s="23" t="s">
        <v>11</v>
      </c>
      <c r="E71" s="23" t="s">
        <v>21</v>
      </c>
      <c r="F71" s="23" t="s">
        <v>11</v>
      </c>
      <c r="G71" s="23" t="s">
        <v>20</v>
      </c>
      <c r="H71" s="23" t="s">
        <v>11</v>
      </c>
      <c r="I71" s="23" t="s">
        <v>19</v>
      </c>
      <c r="J71" s="23" t="s">
        <v>12</v>
      </c>
      <c r="K71" s="23" t="s">
        <v>11</v>
      </c>
      <c r="L71" s="23" t="s">
        <v>13</v>
      </c>
      <c r="M71" s="23" t="s">
        <v>41</v>
      </c>
      <c r="N71" s="23" t="s">
        <v>11</v>
      </c>
      <c r="O71" s="23" t="s">
        <v>19</v>
      </c>
      <c r="P71" s="23" t="s">
        <v>18</v>
      </c>
      <c r="Q71" s="23" t="s">
        <v>12</v>
      </c>
      <c r="R71" s="88"/>
      <c r="S71" s="84"/>
      <c r="T71" s="26">
        <v>7000</v>
      </c>
      <c r="U71" s="26"/>
      <c r="V71" s="26"/>
      <c r="W71" s="26"/>
      <c r="X71" s="26"/>
      <c r="Y71" s="26"/>
      <c r="Z71" s="27">
        <f t="shared" ref="Z71:Z75" si="14">T71+U71+V71+W71+X71+Y71</f>
        <v>7000</v>
      </c>
      <c r="AA71" s="25">
        <v>2021</v>
      </c>
      <c r="AB71" s="18"/>
    </row>
    <row r="72" spans="1:32" ht="34.9" customHeight="1" x14ac:dyDescent="0.25">
      <c r="A72" s="23" t="s">
        <v>11</v>
      </c>
      <c r="B72" s="23" t="s">
        <v>12</v>
      </c>
      <c r="C72" s="23" t="s">
        <v>13</v>
      </c>
      <c r="D72" s="23" t="s">
        <v>11</v>
      </c>
      <c r="E72" s="23" t="s">
        <v>21</v>
      </c>
      <c r="F72" s="23" t="s">
        <v>11</v>
      </c>
      <c r="G72" s="23" t="s">
        <v>20</v>
      </c>
      <c r="H72" s="23" t="s">
        <v>11</v>
      </c>
      <c r="I72" s="23" t="s">
        <v>19</v>
      </c>
      <c r="J72" s="23" t="s">
        <v>12</v>
      </c>
      <c r="K72" s="23" t="s">
        <v>11</v>
      </c>
      <c r="L72" s="23" t="s">
        <v>13</v>
      </c>
      <c r="M72" s="23" t="s">
        <v>12</v>
      </c>
      <c r="N72" s="23" t="s">
        <v>11</v>
      </c>
      <c r="O72" s="23" t="s">
        <v>19</v>
      </c>
      <c r="P72" s="23" t="s">
        <v>18</v>
      </c>
      <c r="Q72" s="23" t="s">
        <v>12</v>
      </c>
      <c r="R72" s="87"/>
      <c r="S72" s="85"/>
      <c r="T72" s="26">
        <v>28000</v>
      </c>
      <c r="U72" s="26"/>
      <c r="V72" s="26"/>
      <c r="W72" s="26"/>
      <c r="X72" s="26"/>
      <c r="Y72" s="26"/>
      <c r="Z72" s="27">
        <f t="shared" si="14"/>
        <v>28000</v>
      </c>
      <c r="AA72" s="25">
        <v>2021</v>
      </c>
      <c r="AB72" s="18"/>
    </row>
    <row r="73" spans="1:32" ht="36.6" hidden="1" customHeight="1" x14ac:dyDescent="0.25">
      <c r="A73" s="23" t="s">
        <v>11</v>
      </c>
      <c r="B73" s="23" t="s">
        <v>12</v>
      </c>
      <c r="C73" s="23" t="s">
        <v>13</v>
      </c>
      <c r="D73" s="23" t="s">
        <v>11</v>
      </c>
      <c r="E73" s="23" t="s">
        <v>21</v>
      </c>
      <c r="F73" s="23" t="s">
        <v>11</v>
      </c>
      <c r="G73" s="23" t="s">
        <v>20</v>
      </c>
      <c r="H73" s="23" t="s">
        <v>11</v>
      </c>
      <c r="I73" s="23" t="s">
        <v>19</v>
      </c>
      <c r="J73" s="23" t="s">
        <v>12</v>
      </c>
      <c r="K73" s="23" t="s">
        <v>11</v>
      </c>
      <c r="L73" s="23" t="s">
        <v>13</v>
      </c>
      <c r="M73" s="23" t="s">
        <v>11</v>
      </c>
      <c r="N73" s="23" t="s">
        <v>11</v>
      </c>
      <c r="O73" s="23" t="s">
        <v>11</v>
      </c>
      <c r="P73" s="23" t="s">
        <v>11</v>
      </c>
      <c r="Q73" s="23" t="s">
        <v>11</v>
      </c>
      <c r="R73" s="24" t="s">
        <v>65</v>
      </c>
      <c r="S73" s="25" t="s">
        <v>34</v>
      </c>
      <c r="T73" s="26"/>
      <c r="U73" s="26">
        <v>705.8</v>
      </c>
      <c r="V73" s="26"/>
      <c r="W73" s="26"/>
      <c r="X73" s="26"/>
      <c r="Y73" s="26"/>
      <c r="Z73" s="27">
        <f t="shared" si="14"/>
        <v>705.8</v>
      </c>
      <c r="AA73" s="25">
        <v>2022</v>
      </c>
      <c r="AB73" s="75"/>
      <c r="AC73" s="52"/>
    </row>
    <row r="74" spans="1:32" ht="35.450000000000003" hidden="1" customHeight="1" x14ac:dyDescent="0.25">
      <c r="A74" s="23" t="s">
        <v>11</v>
      </c>
      <c r="B74" s="23" t="s">
        <v>12</v>
      </c>
      <c r="C74" s="23" t="s">
        <v>13</v>
      </c>
      <c r="D74" s="23" t="s">
        <v>11</v>
      </c>
      <c r="E74" s="23" t="s">
        <v>21</v>
      </c>
      <c r="F74" s="23" t="s">
        <v>11</v>
      </c>
      <c r="G74" s="23" t="s">
        <v>20</v>
      </c>
      <c r="H74" s="23" t="s">
        <v>11</v>
      </c>
      <c r="I74" s="23" t="s">
        <v>19</v>
      </c>
      <c r="J74" s="23" t="s">
        <v>12</v>
      </c>
      <c r="K74" s="23" t="s">
        <v>11</v>
      </c>
      <c r="L74" s="23" t="s">
        <v>13</v>
      </c>
      <c r="M74" s="23" t="s">
        <v>41</v>
      </c>
      <c r="N74" s="23" t="s">
        <v>11</v>
      </c>
      <c r="O74" s="23" t="s">
        <v>19</v>
      </c>
      <c r="P74" s="23" t="s">
        <v>18</v>
      </c>
      <c r="Q74" s="23" t="s">
        <v>66</v>
      </c>
      <c r="R74" s="86" t="s">
        <v>67</v>
      </c>
      <c r="S74" s="83" t="s">
        <v>34</v>
      </c>
      <c r="T74" s="26"/>
      <c r="U74" s="26">
        <v>6596</v>
      </c>
      <c r="V74" s="26"/>
      <c r="W74" s="26"/>
      <c r="X74" s="26"/>
      <c r="Y74" s="26"/>
      <c r="Z74" s="27">
        <f t="shared" si="14"/>
        <v>6596</v>
      </c>
      <c r="AA74" s="25">
        <v>2022</v>
      </c>
      <c r="AB74" s="76"/>
    </row>
    <row r="75" spans="1:32" ht="34.9" hidden="1" customHeight="1" x14ac:dyDescent="0.25">
      <c r="A75" s="23" t="s">
        <v>11</v>
      </c>
      <c r="B75" s="23" t="s">
        <v>12</v>
      </c>
      <c r="C75" s="23" t="s">
        <v>13</v>
      </c>
      <c r="D75" s="23" t="s">
        <v>11</v>
      </c>
      <c r="E75" s="23" t="s">
        <v>21</v>
      </c>
      <c r="F75" s="23" t="s">
        <v>11</v>
      </c>
      <c r="G75" s="23" t="s">
        <v>20</v>
      </c>
      <c r="H75" s="23" t="s">
        <v>11</v>
      </c>
      <c r="I75" s="23" t="s">
        <v>19</v>
      </c>
      <c r="J75" s="23" t="s">
        <v>12</v>
      </c>
      <c r="K75" s="23" t="s">
        <v>11</v>
      </c>
      <c r="L75" s="23" t="s">
        <v>13</v>
      </c>
      <c r="M75" s="23" t="s">
        <v>12</v>
      </c>
      <c r="N75" s="23" t="s">
        <v>11</v>
      </c>
      <c r="O75" s="23" t="s">
        <v>19</v>
      </c>
      <c r="P75" s="23" t="s">
        <v>18</v>
      </c>
      <c r="Q75" s="23" t="s">
        <v>66</v>
      </c>
      <c r="R75" s="87"/>
      <c r="S75" s="85"/>
      <c r="T75" s="26"/>
      <c r="U75" s="26">
        <v>26384</v>
      </c>
      <c r="V75" s="26"/>
      <c r="W75" s="26"/>
      <c r="X75" s="26"/>
      <c r="Y75" s="26"/>
      <c r="Z75" s="27">
        <f t="shared" si="14"/>
        <v>26384</v>
      </c>
      <c r="AA75" s="25">
        <v>2022</v>
      </c>
      <c r="AB75" s="76"/>
    </row>
    <row r="76" spans="1:32" ht="30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7" t="s">
        <v>69</v>
      </c>
      <c r="S76" s="6" t="s">
        <v>40</v>
      </c>
      <c r="T76" s="5">
        <v>5</v>
      </c>
      <c r="U76" s="5"/>
      <c r="V76" s="5"/>
      <c r="W76" s="5"/>
      <c r="X76" s="5"/>
      <c r="Y76" s="5"/>
      <c r="Z76" s="3">
        <f>T76+U76+V76+W76+X76+Y76</f>
        <v>5</v>
      </c>
      <c r="AA76" s="6">
        <v>2021</v>
      </c>
      <c r="AB76" s="76"/>
    </row>
    <row r="77" spans="1:32" ht="63" customHeight="1" x14ac:dyDescent="0.25">
      <c r="A77" s="48"/>
      <c r="B77" s="48"/>
      <c r="C77" s="48"/>
      <c r="D77" s="48" t="s">
        <v>11</v>
      </c>
      <c r="E77" s="48" t="s">
        <v>21</v>
      </c>
      <c r="F77" s="48" t="s">
        <v>11</v>
      </c>
      <c r="G77" s="48" t="s">
        <v>20</v>
      </c>
      <c r="H77" s="48" t="s">
        <v>11</v>
      </c>
      <c r="I77" s="48" t="s">
        <v>19</v>
      </c>
      <c r="J77" s="48" t="s">
        <v>12</v>
      </c>
      <c r="K77" s="48" t="s">
        <v>11</v>
      </c>
      <c r="L77" s="48" t="s">
        <v>22</v>
      </c>
      <c r="M77" s="48" t="s">
        <v>11</v>
      </c>
      <c r="N77" s="48" t="s">
        <v>11</v>
      </c>
      <c r="O77" s="48" t="s">
        <v>11</v>
      </c>
      <c r="P77" s="48" t="s">
        <v>11</v>
      </c>
      <c r="Q77" s="48" t="s">
        <v>11</v>
      </c>
      <c r="R77" s="49" t="s">
        <v>24</v>
      </c>
      <c r="S77" s="50" t="s">
        <v>34</v>
      </c>
      <c r="T77" s="51">
        <f>T80+T85+T88+T103+T105+T107</f>
        <v>636532.1</v>
      </c>
      <c r="U77" s="51">
        <f t="shared" ref="U77:Y77" si="15">U80+U85+U88+U103+U105</f>
        <v>698675.8</v>
      </c>
      <c r="V77" s="51">
        <f t="shared" si="15"/>
        <v>600369.1</v>
      </c>
      <c r="W77" s="51">
        <f t="shared" si="15"/>
        <v>413168.69999999995</v>
      </c>
      <c r="X77" s="51">
        <f t="shared" si="15"/>
        <v>413168.69999999995</v>
      </c>
      <c r="Y77" s="51">
        <f t="shared" si="15"/>
        <v>413168.69999999995</v>
      </c>
      <c r="Z77" s="51">
        <f>Z80+Z85+Z88+Z103+Z105+Z107</f>
        <v>3175083.0999999996</v>
      </c>
      <c r="AA77" s="50">
        <v>2026</v>
      </c>
    </row>
    <row r="78" spans="1:32" ht="44.25" x14ac:dyDescent="0.25">
      <c r="A78" s="14"/>
      <c r="B78" s="14"/>
      <c r="C78" s="14"/>
      <c r="D78" s="14"/>
      <c r="E78" s="14"/>
      <c r="F78" s="14"/>
      <c r="G78" s="14"/>
      <c r="H78" s="14"/>
      <c r="I78" s="15"/>
      <c r="J78" s="14"/>
      <c r="K78" s="14"/>
      <c r="L78" s="14"/>
      <c r="M78" s="14"/>
      <c r="N78" s="14"/>
      <c r="O78" s="14"/>
      <c r="P78" s="14"/>
      <c r="Q78" s="14"/>
      <c r="R78" s="13" t="s">
        <v>94</v>
      </c>
      <c r="S78" s="6" t="s">
        <v>35</v>
      </c>
      <c r="T78" s="5">
        <f>T81</f>
        <v>7561.2</v>
      </c>
      <c r="U78" s="5">
        <f t="shared" ref="U78:Z78" si="16">U81</f>
        <v>7561.2</v>
      </c>
      <c r="V78" s="5">
        <f t="shared" si="16"/>
        <v>7561.2</v>
      </c>
      <c r="W78" s="5">
        <f t="shared" si="16"/>
        <v>7561.2</v>
      </c>
      <c r="X78" s="5">
        <f t="shared" si="16"/>
        <v>7561.2</v>
      </c>
      <c r="Y78" s="5">
        <f t="shared" si="16"/>
        <v>7561.2</v>
      </c>
      <c r="Z78" s="3">
        <f t="shared" si="16"/>
        <v>7561.2</v>
      </c>
      <c r="AA78" s="6">
        <v>2026</v>
      </c>
    </row>
    <row r="79" spans="1:32" ht="60" x14ac:dyDescent="0.25">
      <c r="A79" s="14"/>
      <c r="B79" s="14"/>
      <c r="C79" s="14"/>
      <c r="D79" s="14"/>
      <c r="E79" s="14"/>
      <c r="F79" s="14"/>
      <c r="G79" s="14"/>
      <c r="H79" s="14"/>
      <c r="I79" s="15"/>
      <c r="J79" s="14"/>
      <c r="K79" s="14"/>
      <c r="L79" s="14"/>
      <c r="M79" s="14"/>
      <c r="N79" s="14"/>
      <c r="O79" s="14"/>
      <c r="P79" s="14"/>
      <c r="Q79" s="14"/>
      <c r="R79" s="7" t="s">
        <v>95</v>
      </c>
      <c r="S79" s="6" t="s">
        <v>32</v>
      </c>
      <c r="T79" s="9">
        <f>T83</f>
        <v>2300</v>
      </c>
      <c r="U79" s="9">
        <f t="shared" ref="U79:Z79" si="17">U83</f>
        <v>2300</v>
      </c>
      <c r="V79" s="9">
        <f t="shared" si="17"/>
        <v>2300</v>
      </c>
      <c r="W79" s="9">
        <f t="shared" si="17"/>
        <v>2300</v>
      </c>
      <c r="X79" s="9">
        <f t="shared" si="17"/>
        <v>2300</v>
      </c>
      <c r="Y79" s="9">
        <f t="shared" si="17"/>
        <v>2300</v>
      </c>
      <c r="Z79" s="4">
        <f t="shared" si="17"/>
        <v>13800</v>
      </c>
      <c r="AA79" s="6">
        <v>2026</v>
      </c>
    </row>
    <row r="80" spans="1:32" ht="49.9" customHeight="1" x14ac:dyDescent="0.25">
      <c r="A80" s="23" t="s">
        <v>11</v>
      </c>
      <c r="B80" s="23" t="s">
        <v>12</v>
      </c>
      <c r="C80" s="23" t="s">
        <v>13</v>
      </c>
      <c r="D80" s="23" t="s">
        <v>11</v>
      </c>
      <c r="E80" s="23" t="s">
        <v>21</v>
      </c>
      <c r="F80" s="23" t="s">
        <v>11</v>
      </c>
      <c r="G80" s="23" t="s">
        <v>20</v>
      </c>
      <c r="H80" s="23" t="s">
        <v>11</v>
      </c>
      <c r="I80" s="23" t="s">
        <v>19</v>
      </c>
      <c r="J80" s="23" t="s">
        <v>12</v>
      </c>
      <c r="K80" s="23" t="s">
        <v>11</v>
      </c>
      <c r="L80" s="23" t="s">
        <v>22</v>
      </c>
      <c r="M80" s="23" t="s">
        <v>20</v>
      </c>
      <c r="N80" s="23" t="s">
        <v>20</v>
      </c>
      <c r="O80" s="23" t="s">
        <v>20</v>
      </c>
      <c r="P80" s="23" t="s">
        <v>20</v>
      </c>
      <c r="Q80" s="23" t="s">
        <v>20</v>
      </c>
      <c r="R80" s="24" t="s">
        <v>83</v>
      </c>
      <c r="S80" s="25" t="s">
        <v>34</v>
      </c>
      <c r="T80" s="27">
        <f>415228.6-50+36874.2</f>
        <v>452052.8</v>
      </c>
      <c r="U80" s="27">
        <v>571772.9</v>
      </c>
      <c r="V80" s="27">
        <v>573466.19999999995</v>
      </c>
      <c r="W80" s="27">
        <f>388589</f>
        <v>388589</v>
      </c>
      <c r="X80" s="27">
        <v>388589</v>
      </c>
      <c r="Y80" s="27">
        <v>388589</v>
      </c>
      <c r="Z80" s="27">
        <f>T80+U80+V80+W80+X80+Y80</f>
        <v>2763058.9</v>
      </c>
      <c r="AA80" s="25">
        <v>2026</v>
      </c>
    </row>
    <row r="81" spans="1:27" ht="45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7" t="s">
        <v>84</v>
      </c>
      <c r="S81" s="6" t="s">
        <v>40</v>
      </c>
      <c r="T81" s="5">
        <v>7561.2</v>
      </c>
      <c r="U81" s="5">
        <v>7561.2</v>
      </c>
      <c r="V81" s="5">
        <v>7561.2</v>
      </c>
      <c r="W81" s="5">
        <v>7561.2</v>
      </c>
      <c r="X81" s="5">
        <v>7561.2</v>
      </c>
      <c r="Y81" s="5">
        <v>7561.2</v>
      </c>
      <c r="Z81" s="3">
        <v>7561.2</v>
      </c>
      <c r="AA81" s="6">
        <v>2026</v>
      </c>
    </row>
    <row r="82" spans="1:27" ht="45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7" t="s">
        <v>85</v>
      </c>
      <c r="S82" s="6" t="s">
        <v>32</v>
      </c>
      <c r="T82" s="9">
        <v>10</v>
      </c>
      <c r="U82" s="9">
        <v>10</v>
      </c>
      <c r="V82" s="9">
        <v>10</v>
      </c>
      <c r="W82" s="9">
        <v>10</v>
      </c>
      <c r="X82" s="9">
        <v>10</v>
      </c>
      <c r="Y82" s="9">
        <v>10</v>
      </c>
      <c r="Z82" s="4">
        <f t="shared" ref="Z82:Z104" si="18">T82+U82+V82+W82+X82+Y82</f>
        <v>60</v>
      </c>
      <c r="AA82" s="6">
        <v>2026</v>
      </c>
    </row>
    <row r="83" spans="1:27" ht="45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7" t="s">
        <v>86</v>
      </c>
      <c r="S83" s="6" t="s">
        <v>32</v>
      </c>
      <c r="T83" s="9">
        <v>2300</v>
      </c>
      <c r="U83" s="9">
        <v>2300</v>
      </c>
      <c r="V83" s="9">
        <v>2300</v>
      </c>
      <c r="W83" s="9">
        <v>2300</v>
      </c>
      <c r="X83" s="9">
        <v>2300</v>
      </c>
      <c r="Y83" s="9">
        <v>2300</v>
      </c>
      <c r="Z83" s="4">
        <f t="shared" si="18"/>
        <v>13800</v>
      </c>
      <c r="AA83" s="6">
        <v>2026</v>
      </c>
    </row>
    <row r="84" spans="1:27" ht="28.15" customHeight="1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7" t="s">
        <v>87</v>
      </c>
      <c r="S84" s="6" t="s">
        <v>9</v>
      </c>
      <c r="T84" s="5">
        <v>45000</v>
      </c>
      <c r="U84" s="5">
        <v>45000</v>
      </c>
      <c r="V84" s="5">
        <v>45000</v>
      </c>
      <c r="W84" s="5">
        <v>45000</v>
      </c>
      <c r="X84" s="5">
        <v>45000</v>
      </c>
      <c r="Y84" s="5">
        <v>45000</v>
      </c>
      <c r="Z84" s="3">
        <f t="shared" si="18"/>
        <v>270000</v>
      </c>
      <c r="AA84" s="6">
        <v>2026</v>
      </c>
    </row>
    <row r="85" spans="1:27" ht="34.15" customHeight="1" x14ac:dyDescent="0.25">
      <c r="A85" s="23" t="s">
        <v>11</v>
      </c>
      <c r="B85" s="23" t="s">
        <v>12</v>
      </c>
      <c r="C85" s="23" t="s">
        <v>13</v>
      </c>
      <c r="D85" s="23" t="s">
        <v>11</v>
      </c>
      <c r="E85" s="23" t="s">
        <v>21</v>
      </c>
      <c r="F85" s="23" t="s">
        <v>11</v>
      </c>
      <c r="G85" s="23" t="s">
        <v>20</v>
      </c>
      <c r="H85" s="23" t="s">
        <v>11</v>
      </c>
      <c r="I85" s="23" t="s">
        <v>19</v>
      </c>
      <c r="J85" s="23" t="s">
        <v>12</v>
      </c>
      <c r="K85" s="23" t="s">
        <v>11</v>
      </c>
      <c r="L85" s="23" t="s">
        <v>22</v>
      </c>
      <c r="M85" s="23" t="s">
        <v>20</v>
      </c>
      <c r="N85" s="23" t="s">
        <v>20</v>
      </c>
      <c r="O85" s="23" t="s">
        <v>20</v>
      </c>
      <c r="P85" s="23" t="s">
        <v>20</v>
      </c>
      <c r="Q85" s="23" t="s">
        <v>20</v>
      </c>
      <c r="R85" s="24" t="s">
        <v>80</v>
      </c>
      <c r="S85" s="25" t="s">
        <v>34</v>
      </c>
      <c r="T85" s="27">
        <v>2500</v>
      </c>
      <c r="U85" s="27">
        <v>2500</v>
      </c>
      <c r="V85" s="27">
        <v>2500</v>
      </c>
      <c r="W85" s="27">
        <f t="shared" ref="W85:Y85" si="19">1233.1+600</f>
        <v>1833.1</v>
      </c>
      <c r="X85" s="27">
        <f t="shared" si="19"/>
        <v>1833.1</v>
      </c>
      <c r="Y85" s="27">
        <f t="shared" si="19"/>
        <v>1833.1</v>
      </c>
      <c r="Z85" s="27">
        <f t="shared" ref="Z85" si="20">T85+U85+V85+W85+X85+Y85</f>
        <v>12999.300000000001</v>
      </c>
      <c r="AA85" s="25">
        <v>2026</v>
      </c>
    </row>
    <row r="86" spans="1:27" ht="30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7" t="s">
        <v>81</v>
      </c>
      <c r="S86" s="6" t="s">
        <v>32</v>
      </c>
      <c r="T86" s="8">
        <v>2</v>
      </c>
      <c r="U86" s="8">
        <v>2</v>
      </c>
      <c r="V86" s="8">
        <v>2</v>
      </c>
      <c r="W86" s="8">
        <v>2</v>
      </c>
      <c r="X86" s="8">
        <v>2</v>
      </c>
      <c r="Y86" s="8">
        <v>2</v>
      </c>
      <c r="Z86" s="4">
        <f t="shared" si="18"/>
        <v>12</v>
      </c>
      <c r="AA86" s="6">
        <v>2026</v>
      </c>
    </row>
    <row r="87" spans="1:27" ht="30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7" t="s">
        <v>82</v>
      </c>
      <c r="S87" s="6" t="s">
        <v>32</v>
      </c>
      <c r="T87" s="8">
        <v>2</v>
      </c>
      <c r="U87" s="8">
        <v>2</v>
      </c>
      <c r="V87" s="8">
        <v>2</v>
      </c>
      <c r="W87" s="8">
        <v>2</v>
      </c>
      <c r="X87" s="8">
        <v>2</v>
      </c>
      <c r="Y87" s="8">
        <v>2</v>
      </c>
      <c r="Z87" s="4">
        <f t="shared" si="18"/>
        <v>12</v>
      </c>
      <c r="AA87" s="6">
        <v>2026</v>
      </c>
    </row>
    <row r="88" spans="1:27" ht="47.45" customHeight="1" x14ac:dyDescent="0.25">
      <c r="A88" s="23"/>
      <c r="B88" s="23"/>
      <c r="C88" s="23"/>
      <c r="D88" s="23" t="s">
        <v>11</v>
      </c>
      <c r="E88" s="23" t="s">
        <v>21</v>
      </c>
      <c r="F88" s="23" t="s">
        <v>11</v>
      </c>
      <c r="G88" s="23" t="s">
        <v>20</v>
      </c>
      <c r="H88" s="23" t="s">
        <v>11</v>
      </c>
      <c r="I88" s="23" t="s">
        <v>19</v>
      </c>
      <c r="J88" s="23" t="s">
        <v>12</v>
      </c>
      <c r="K88" s="23" t="s">
        <v>11</v>
      </c>
      <c r="L88" s="23" t="s">
        <v>22</v>
      </c>
      <c r="M88" s="23" t="s">
        <v>20</v>
      </c>
      <c r="N88" s="23" t="s">
        <v>20</v>
      </c>
      <c r="O88" s="23" t="s">
        <v>20</v>
      </c>
      <c r="P88" s="23" t="s">
        <v>20</v>
      </c>
      <c r="Q88" s="23" t="s">
        <v>20</v>
      </c>
      <c r="R88" s="54" t="s">
        <v>92</v>
      </c>
      <c r="S88" s="25" t="s">
        <v>34</v>
      </c>
      <c r="T88" s="27">
        <f t="shared" ref="T88:Y88" si="21">T90+T93+T97+T101</f>
        <v>26429.3</v>
      </c>
      <c r="U88" s="27">
        <f t="shared" si="21"/>
        <v>23902.9</v>
      </c>
      <c r="V88" s="27">
        <f t="shared" si="21"/>
        <v>23902.9</v>
      </c>
      <c r="W88" s="27">
        <f t="shared" si="21"/>
        <v>22396.600000000002</v>
      </c>
      <c r="X88" s="27">
        <f t="shared" si="21"/>
        <v>22396.600000000002</v>
      </c>
      <c r="Y88" s="27">
        <f t="shared" si="21"/>
        <v>22396.600000000002</v>
      </c>
      <c r="Z88" s="27">
        <f>Z90+Z93+Z97+Z101</f>
        <v>141424.9</v>
      </c>
      <c r="AA88" s="25">
        <v>2026</v>
      </c>
    </row>
    <row r="89" spans="1:27" ht="30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7" t="s">
        <v>93</v>
      </c>
      <c r="S89" s="6" t="s">
        <v>16</v>
      </c>
      <c r="T89" s="5">
        <f t="shared" ref="T89:Z89" si="22">T91+T94+T98</f>
        <v>2119</v>
      </c>
      <c r="U89" s="5">
        <f t="shared" si="22"/>
        <v>6482.5</v>
      </c>
      <c r="V89" s="5">
        <f t="shared" si="22"/>
        <v>6482.5</v>
      </c>
      <c r="W89" s="5">
        <f t="shared" si="22"/>
        <v>6482.5</v>
      </c>
      <c r="X89" s="5">
        <f t="shared" si="22"/>
        <v>6482.5</v>
      </c>
      <c r="Y89" s="5">
        <f t="shared" si="22"/>
        <v>6482.5</v>
      </c>
      <c r="Z89" s="3">
        <f t="shared" si="22"/>
        <v>34531.5</v>
      </c>
      <c r="AA89" s="6">
        <v>2026</v>
      </c>
    </row>
    <row r="90" spans="1:27" ht="45" customHeight="1" x14ac:dyDescent="0.25">
      <c r="A90" s="23" t="s">
        <v>11</v>
      </c>
      <c r="B90" s="23" t="s">
        <v>11</v>
      </c>
      <c r="C90" s="23" t="s">
        <v>22</v>
      </c>
      <c r="D90" s="23" t="s">
        <v>11</v>
      </c>
      <c r="E90" s="23" t="s">
        <v>21</v>
      </c>
      <c r="F90" s="23" t="s">
        <v>11</v>
      </c>
      <c r="G90" s="23" t="s">
        <v>20</v>
      </c>
      <c r="H90" s="23" t="s">
        <v>11</v>
      </c>
      <c r="I90" s="23" t="s">
        <v>19</v>
      </c>
      <c r="J90" s="23" t="s">
        <v>12</v>
      </c>
      <c r="K90" s="23" t="s">
        <v>11</v>
      </c>
      <c r="L90" s="23" t="s">
        <v>22</v>
      </c>
      <c r="M90" s="23" t="s">
        <v>20</v>
      </c>
      <c r="N90" s="23" t="s">
        <v>20</v>
      </c>
      <c r="O90" s="23" t="s">
        <v>20</v>
      </c>
      <c r="P90" s="23" t="s">
        <v>20</v>
      </c>
      <c r="Q90" s="23" t="s">
        <v>20</v>
      </c>
      <c r="R90" s="24" t="s">
        <v>56</v>
      </c>
      <c r="S90" s="25" t="s">
        <v>34</v>
      </c>
      <c r="T90" s="26">
        <v>1252.2</v>
      </c>
      <c r="U90" s="26">
        <v>252.2</v>
      </c>
      <c r="V90" s="26">
        <v>252.2</v>
      </c>
      <c r="W90" s="26">
        <v>252.2</v>
      </c>
      <c r="X90" s="26">
        <v>252.2</v>
      </c>
      <c r="Y90" s="26">
        <v>252.2</v>
      </c>
      <c r="Z90" s="27">
        <f t="shared" si="18"/>
        <v>2513.1999999999998</v>
      </c>
      <c r="AA90" s="25">
        <v>2026</v>
      </c>
    </row>
    <row r="91" spans="1:27" ht="30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7" t="s">
        <v>57</v>
      </c>
      <c r="S91" s="6" t="s">
        <v>16</v>
      </c>
      <c r="T91" s="5">
        <v>1663</v>
      </c>
      <c r="U91" s="5">
        <v>3929.1</v>
      </c>
      <c r="V91" s="5">
        <v>3929.1</v>
      </c>
      <c r="W91" s="5">
        <v>3929.1</v>
      </c>
      <c r="X91" s="5">
        <v>3929.1</v>
      </c>
      <c r="Y91" s="5">
        <v>3929.1</v>
      </c>
      <c r="Z91" s="3">
        <f>T91+U91+V91+W91+X91+Y91</f>
        <v>21308.5</v>
      </c>
      <c r="AA91" s="6">
        <v>2026</v>
      </c>
    </row>
    <row r="92" spans="1:27" ht="30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7" t="s">
        <v>58</v>
      </c>
      <c r="S92" s="6" t="s">
        <v>32</v>
      </c>
      <c r="T92" s="9"/>
      <c r="U92" s="9">
        <v>2</v>
      </c>
      <c r="V92" s="9">
        <v>2</v>
      </c>
      <c r="W92" s="9">
        <v>2</v>
      </c>
      <c r="X92" s="9">
        <v>2</v>
      </c>
      <c r="Y92" s="9">
        <v>2</v>
      </c>
      <c r="Z92" s="4">
        <f t="shared" si="18"/>
        <v>10</v>
      </c>
      <c r="AA92" s="6">
        <v>2026</v>
      </c>
    </row>
    <row r="93" spans="1:27" ht="46.15" customHeight="1" x14ac:dyDescent="0.25">
      <c r="A93" s="23" t="s">
        <v>11</v>
      </c>
      <c r="B93" s="23" t="s">
        <v>11</v>
      </c>
      <c r="C93" s="23" t="s">
        <v>21</v>
      </c>
      <c r="D93" s="23" t="s">
        <v>11</v>
      </c>
      <c r="E93" s="23" t="s">
        <v>21</v>
      </c>
      <c r="F93" s="23" t="s">
        <v>11</v>
      </c>
      <c r="G93" s="23" t="s">
        <v>20</v>
      </c>
      <c r="H93" s="23" t="s">
        <v>11</v>
      </c>
      <c r="I93" s="23" t="s">
        <v>19</v>
      </c>
      <c r="J93" s="23" t="s">
        <v>12</v>
      </c>
      <c r="K93" s="23" t="s">
        <v>11</v>
      </c>
      <c r="L93" s="23" t="s">
        <v>22</v>
      </c>
      <c r="M93" s="23" t="s">
        <v>20</v>
      </c>
      <c r="N93" s="23" t="s">
        <v>20</v>
      </c>
      <c r="O93" s="23" t="s">
        <v>20</v>
      </c>
      <c r="P93" s="23" t="s">
        <v>20</v>
      </c>
      <c r="Q93" s="23" t="s">
        <v>20</v>
      </c>
      <c r="R93" s="24" t="s">
        <v>56</v>
      </c>
      <c r="S93" s="25" t="s">
        <v>34</v>
      </c>
      <c r="T93" s="26">
        <v>150</v>
      </c>
      <c r="U93" s="26">
        <v>150</v>
      </c>
      <c r="V93" s="26">
        <v>150</v>
      </c>
      <c r="W93" s="26">
        <v>150</v>
      </c>
      <c r="X93" s="26">
        <v>150</v>
      </c>
      <c r="Y93" s="26">
        <v>150</v>
      </c>
      <c r="Z93" s="27">
        <f t="shared" si="18"/>
        <v>900</v>
      </c>
      <c r="AA93" s="25">
        <v>2026</v>
      </c>
    </row>
    <row r="94" spans="1:27" ht="30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7" t="s">
        <v>59</v>
      </c>
      <c r="S94" s="6" t="s">
        <v>16</v>
      </c>
      <c r="T94" s="5">
        <v>376</v>
      </c>
      <c r="U94" s="5">
        <v>867.4</v>
      </c>
      <c r="V94" s="5">
        <v>867.4</v>
      </c>
      <c r="W94" s="5">
        <v>867.4</v>
      </c>
      <c r="X94" s="5">
        <v>867.4</v>
      </c>
      <c r="Y94" s="5">
        <v>867.4</v>
      </c>
      <c r="Z94" s="3">
        <f t="shared" si="18"/>
        <v>4713</v>
      </c>
      <c r="AA94" s="6">
        <v>2026</v>
      </c>
    </row>
    <row r="95" spans="1:27" ht="30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7" t="s">
        <v>60</v>
      </c>
      <c r="S95" s="6" t="s">
        <v>16</v>
      </c>
      <c r="T95" s="5">
        <v>190</v>
      </c>
      <c r="U95" s="5">
        <v>347</v>
      </c>
      <c r="V95" s="5">
        <v>347</v>
      </c>
      <c r="W95" s="5">
        <v>347</v>
      </c>
      <c r="X95" s="5">
        <v>347</v>
      </c>
      <c r="Y95" s="5">
        <v>347</v>
      </c>
      <c r="Z95" s="3">
        <f t="shared" si="18"/>
        <v>1925</v>
      </c>
      <c r="AA95" s="6">
        <v>2026</v>
      </c>
    </row>
    <row r="96" spans="1:27" ht="30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7" t="s">
        <v>61</v>
      </c>
      <c r="S96" s="6" t="s">
        <v>32</v>
      </c>
      <c r="T96" s="73"/>
      <c r="U96" s="9">
        <v>2</v>
      </c>
      <c r="V96" s="9">
        <v>2</v>
      </c>
      <c r="W96" s="9">
        <v>2</v>
      </c>
      <c r="X96" s="9">
        <v>2</v>
      </c>
      <c r="Y96" s="9">
        <v>2</v>
      </c>
      <c r="Z96" s="4">
        <f t="shared" si="18"/>
        <v>10</v>
      </c>
      <c r="AA96" s="6">
        <v>2026</v>
      </c>
    </row>
    <row r="97" spans="1:32" ht="43.9" customHeight="1" x14ac:dyDescent="0.25">
      <c r="A97" s="23" t="s">
        <v>11</v>
      </c>
      <c r="B97" s="23" t="s">
        <v>11</v>
      </c>
      <c r="C97" s="23" t="s">
        <v>18</v>
      </c>
      <c r="D97" s="23" t="s">
        <v>11</v>
      </c>
      <c r="E97" s="23" t="s">
        <v>21</v>
      </c>
      <c r="F97" s="23" t="s">
        <v>11</v>
      </c>
      <c r="G97" s="23" t="s">
        <v>20</v>
      </c>
      <c r="H97" s="23" t="s">
        <v>11</v>
      </c>
      <c r="I97" s="23" t="s">
        <v>19</v>
      </c>
      <c r="J97" s="23" t="s">
        <v>12</v>
      </c>
      <c r="K97" s="23" t="s">
        <v>11</v>
      </c>
      <c r="L97" s="23" t="s">
        <v>22</v>
      </c>
      <c r="M97" s="23" t="s">
        <v>20</v>
      </c>
      <c r="N97" s="23" t="s">
        <v>20</v>
      </c>
      <c r="O97" s="23" t="s">
        <v>20</v>
      </c>
      <c r="P97" s="23" t="s">
        <v>20</v>
      </c>
      <c r="Q97" s="23" t="s">
        <v>20</v>
      </c>
      <c r="R97" s="24" t="s">
        <v>56</v>
      </c>
      <c r="S97" s="25" t="s">
        <v>34</v>
      </c>
      <c r="T97" s="26">
        <v>200</v>
      </c>
      <c r="U97" s="26">
        <v>200</v>
      </c>
      <c r="V97" s="26">
        <v>200</v>
      </c>
      <c r="W97" s="26">
        <v>200</v>
      </c>
      <c r="X97" s="26">
        <v>200</v>
      </c>
      <c r="Y97" s="26">
        <v>200</v>
      </c>
      <c r="Z97" s="27">
        <f t="shared" si="18"/>
        <v>1200</v>
      </c>
      <c r="AA97" s="25">
        <v>2026</v>
      </c>
    </row>
    <row r="98" spans="1:32" ht="30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7" t="s">
        <v>62</v>
      </c>
      <c r="S98" s="6" t="s">
        <v>16</v>
      </c>
      <c r="T98" s="5">
        <v>80</v>
      </c>
      <c r="U98" s="5">
        <v>1686</v>
      </c>
      <c r="V98" s="5">
        <v>1686</v>
      </c>
      <c r="W98" s="5">
        <v>1686</v>
      </c>
      <c r="X98" s="5">
        <v>1686</v>
      </c>
      <c r="Y98" s="5">
        <v>1686</v>
      </c>
      <c r="Z98" s="3">
        <f t="shared" si="18"/>
        <v>8510</v>
      </c>
      <c r="AA98" s="6">
        <v>2026</v>
      </c>
    </row>
    <row r="99" spans="1:32" ht="30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7" t="s">
        <v>63</v>
      </c>
      <c r="S99" s="6" t="s">
        <v>16</v>
      </c>
      <c r="T99" s="5">
        <v>100</v>
      </c>
      <c r="U99" s="5">
        <v>270</v>
      </c>
      <c r="V99" s="5">
        <v>270</v>
      </c>
      <c r="W99" s="5">
        <v>270</v>
      </c>
      <c r="X99" s="5">
        <v>270</v>
      </c>
      <c r="Y99" s="5">
        <v>270</v>
      </c>
      <c r="Z99" s="3">
        <f t="shared" si="18"/>
        <v>1450</v>
      </c>
      <c r="AA99" s="6">
        <v>2026</v>
      </c>
    </row>
    <row r="100" spans="1:32" s="1" customFormat="1" ht="30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7" t="s">
        <v>64</v>
      </c>
      <c r="S100" s="6" t="s">
        <v>32</v>
      </c>
      <c r="T100" s="9"/>
      <c r="U100" s="9">
        <v>2</v>
      </c>
      <c r="V100" s="9">
        <v>2</v>
      </c>
      <c r="W100" s="9">
        <v>2</v>
      </c>
      <c r="X100" s="9">
        <v>2</v>
      </c>
      <c r="Y100" s="9">
        <v>2</v>
      </c>
      <c r="Z100" s="4">
        <f t="shared" ref="Z100" si="23">T100+U100+V100+W100+X100+Y100</f>
        <v>10</v>
      </c>
      <c r="AA100" s="6">
        <v>2026</v>
      </c>
      <c r="AB100" s="68"/>
      <c r="AC100" s="18"/>
      <c r="AD100" s="18"/>
    </row>
    <row r="101" spans="1:32" ht="50.45" customHeight="1" x14ac:dyDescent="0.25">
      <c r="A101" s="23" t="s">
        <v>11</v>
      </c>
      <c r="B101" s="23" t="s">
        <v>12</v>
      </c>
      <c r="C101" s="23" t="s">
        <v>13</v>
      </c>
      <c r="D101" s="23" t="s">
        <v>11</v>
      </c>
      <c r="E101" s="23" t="s">
        <v>21</v>
      </c>
      <c r="F101" s="23" t="s">
        <v>11</v>
      </c>
      <c r="G101" s="23" t="s">
        <v>20</v>
      </c>
      <c r="H101" s="23" t="s">
        <v>11</v>
      </c>
      <c r="I101" s="23" t="s">
        <v>19</v>
      </c>
      <c r="J101" s="23" t="s">
        <v>12</v>
      </c>
      <c r="K101" s="23" t="s">
        <v>11</v>
      </c>
      <c r="L101" s="23" t="s">
        <v>22</v>
      </c>
      <c r="M101" s="23" t="s">
        <v>20</v>
      </c>
      <c r="N101" s="23" t="s">
        <v>20</v>
      </c>
      <c r="O101" s="23" t="s">
        <v>20</v>
      </c>
      <c r="P101" s="23" t="s">
        <v>20</v>
      </c>
      <c r="Q101" s="23" t="s">
        <v>20</v>
      </c>
      <c r="R101" s="24" t="s">
        <v>56</v>
      </c>
      <c r="S101" s="25" t="s">
        <v>34</v>
      </c>
      <c r="T101" s="26">
        <v>24827.1</v>
      </c>
      <c r="U101" s="26">
        <v>23300.7</v>
      </c>
      <c r="V101" s="26">
        <v>23300.7</v>
      </c>
      <c r="W101" s="26">
        <v>21794.400000000001</v>
      </c>
      <c r="X101" s="26">
        <v>21794.400000000001</v>
      </c>
      <c r="Y101" s="26">
        <v>21794.400000000001</v>
      </c>
      <c r="Z101" s="27">
        <f t="shared" si="18"/>
        <v>136811.69999999998</v>
      </c>
      <c r="AA101" s="25">
        <v>2026</v>
      </c>
    </row>
    <row r="102" spans="1:32" s="10" customFormat="1" ht="45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7" t="s">
        <v>88</v>
      </c>
      <c r="S102" s="6" t="s">
        <v>38</v>
      </c>
      <c r="T102" s="5">
        <v>2708</v>
      </c>
      <c r="U102" s="5">
        <v>2987.6</v>
      </c>
      <c r="V102" s="5">
        <v>2987.6</v>
      </c>
      <c r="W102" s="5">
        <v>2987.6</v>
      </c>
      <c r="X102" s="5">
        <v>2987.6</v>
      </c>
      <c r="Y102" s="5">
        <v>2987.6</v>
      </c>
      <c r="Z102" s="3">
        <f>(T102+U102+V102+W102+X102+Y102)</f>
        <v>17646</v>
      </c>
      <c r="AA102" s="6">
        <v>2026</v>
      </c>
      <c r="AB102" s="68"/>
      <c r="AC102" s="18"/>
      <c r="AD102" s="18"/>
      <c r="AE102" s="1"/>
      <c r="AF102" s="1"/>
    </row>
    <row r="103" spans="1:32" s="10" customFormat="1" ht="47.45" customHeight="1" x14ac:dyDescent="0.25">
      <c r="A103" s="23" t="s">
        <v>11</v>
      </c>
      <c r="B103" s="23" t="s">
        <v>12</v>
      </c>
      <c r="C103" s="23" t="s">
        <v>13</v>
      </c>
      <c r="D103" s="23" t="s">
        <v>11</v>
      </c>
      <c r="E103" s="23" t="s">
        <v>21</v>
      </c>
      <c r="F103" s="23" t="s">
        <v>11</v>
      </c>
      <c r="G103" s="23" t="s">
        <v>20</v>
      </c>
      <c r="H103" s="23" t="s">
        <v>11</v>
      </c>
      <c r="I103" s="23" t="s">
        <v>19</v>
      </c>
      <c r="J103" s="23" t="s">
        <v>12</v>
      </c>
      <c r="K103" s="23" t="s">
        <v>11</v>
      </c>
      <c r="L103" s="23" t="s">
        <v>22</v>
      </c>
      <c r="M103" s="23" t="s">
        <v>20</v>
      </c>
      <c r="N103" s="23" t="s">
        <v>20</v>
      </c>
      <c r="O103" s="23" t="s">
        <v>20</v>
      </c>
      <c r="P103" s="23" t="s">
        <v>20</v>
      </c>
      <c r="Q103" s="23" t="s">
        <v>20</v>
      </c>
      <c r="R103" s="24" t="s">
        <v>89</v>
      </c>
      <c r="S103" s="25" t="s">
        <v>34</v>
      </c>
      <c r="T103" s="27">
        <v>500</v>
      </c>
      <c r="U103" s="27">
        <v>500</v>
      </c>
      <c r="V103" s="27">
        <v>500</v>
      </c>
      <c r="W103" s="27">
        <v>350</v>
      </c>
      <c r="X103" s="27">
        <v>350</v>
      </c>
      <c r="Y103" s="27">
        <v>350</v>
      </c>
      <c r="Z103" s="27">
        <f t="shared" si="18"/>
        <v>2550</v>
      </c>
      <c r="AA103" s="25">
        <v>2026</v>
      </c>
      <c r="AB103" s="68"/>
      <c r="AC103" s="18"/>
      <c r="AD103" s="18"/>
      <c r="AE103" s="1"/>
      <c r="AF103" s="1"/>
    </row>
    <row r="104" spans="1:32" s="1" customFormat="1" ht="45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7" t="s">
        <v>91</v>
      </c>
      <c r="S104" s="6" t="s">
        <v>32</v>
      </c>
      <c r="T104" s="8">
        <v>15</v>
      </c>
      <c r="U104" s="8">
        <v>15</v>
      </c>
      <c r="V104" s="8">
        <v>15</v>
      </c>
      <c r="W104" s="8">
        <v>15</v>
      </c>
      <c r="X104" s="8">
        <v>15</v>
      </c>
      <c r="Y104" s="8">
        <v>15</v>
      </c>
      <c r="Z104" s="4">
        <f t="shared" si="18"/>
        <v>90</v>
      </c>
      <c r="AA104" s="6">
        <v>2026</v>
      </c>
      <c r="AB104" s="68"/>
      <c r="AC104" s="18"/>
      <c r="AD104" s="18"/>
    </row>
    <row r="105" spans="1:32" s="10" customFormat="1" ht="33.6" customHeight="1" x14ac:dyDescent="0.25">
      <c r="A105" s="23" t="s">
        <v>11</v>
      </c>
      <c r="B105" s="23" t="s">
        <v>12</v>
      </c>
      <c r="C105" s="23" t="s">
        <v>13</v>
      </c>
      <c r="D105" s="23" t="s">
        <v>11</v>
      </c>
      <c r="E105" s="23" t="s">
        <v>21</v>
      </c>
      <c r="F105" s="23" t="s">
        <v>11</v>
      </c>
      <c r="G105" s="23" t="s">
        <v>20</v>
      </c>
      <c r="H105" s="23" t="s">
        <v>11</v>
      </c>
      <c r="I105" s="23" t="s">
        <v>19</v>
      </c>
      <c r="J105" s="23" t="s">
        <v>12</v>
      </c>
      <c r="K105" s="23" t="s">
        <v>46</v>
      </c>
      <c r="L105" s="23" t="s">
        <v>13</v>
      </c>
      <c r="M105" s="23" t="s">
        <v>18</v>
      </c>
      <c r="N105" s="23" t="s">
        <v>21</v>
      </c>
      <c r="O105" s="23" t="s">
        <v>12</v>
      </c>
      <c r="P105" s="23" t="s">
        <v>19</v>
      </c>
      <c r="Q105" s="23" t="s">
        <v>11</v>
      </c>
      <c r="R105" s="24" t="s">
        <v>114</v>
      </c>
      <c r="S105" s="25" t="s">
        <v>34</v>
      </c>
      <c r="T105" s="27">
        <v>100000</v>
      </c>
      <c r="U105" s="27">
        <v>100000</v>
      </c>
      <c r="V105" s="26"/>
      <c r="W105" s="26"/>
      <c r="X105" s="26"/>
      <c r="Y105" s="26"/>
      <c r="Z105" s="27">
        <f>T105+U105</f>
        <v>200000</v>
      </c>
      <c r="AA105" s="25">
        <v>2022</v>
      </c>
      <c r="AB105" s="68"/>
      <c r="AC105" s="52"/>
      <c r="AD105" s="18"/>
      <c r="AE105" s="1"/>
      <c r="AF105" s="1"/>
    </row>
    <row r="106" spans="1:32" s="10" customFormat="1" ht="30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7" t="s">
        <v>90</v>
      </c>
      <c r="S106" s="6" t="s">
        <v>31</v>
      </c>
      <c r="T106" s="8">
        <v>1</v>
      </c>
      <c r="U106" s="8">
        <v>1</v>
      </c>
      <c r="V106" s="8"/>
      <c r="W106" s="8"/>
      <c r="X106" s="8"/>
      <c r="Y106" s="8"/>
      <c r="Z106" s="4">
        <f t="shared" ref="Z106" si="24">T106+U106+V106+W106+X106+Y106</f>
        <v>2</v>
      </c>
      <c r="AA106" s="6">
        <v>2022</v>
      </c>
      <c r="AB106" s="68"/>
      <c r="AC106" s="52"/>
      <c r="AD106" s="18"/>
      <c r="AE106" s="1"/>
      <c r="AF106" s="1"/>
    </row>
    <row r="107" spans="1:32" s="10" customFormat="1" ht="60" customHeight="1" x14ac:dyDescent="0.25">
      <c r="A107" s="23" t="s">
        <v>11</v>
      </c>
      <c r="B107" s="23" t="s">
        <v>12</v>
      </c>
      <c r="C107" s="23" t="s">
        <v>13</v>
      </c>
      <c r="D107" s="23" t="s">
        <v>11</v>
      </c>
      <c r="E107" s="23" t="s">
        <v>21</v>
      </c>
      <c r="F107" s="23" t="s">
        <v>11</v>
      </c>
      <c r="G107" s="23" t="s">
        <v>20</v>
      </c>
      <c r="H107" s="23" t="s">
        <v>11</v>
      </c>
      <c r="I107" s="23" t="s">
        <v>19</v>
      </c>
      <c r="J107" s="23" t="s">
        <v>12</v>
      </c>
      <c r="K107" s="23" t="s">
        <v>11</v>
      </c>
      <c r="L107" s="23" t="s">
        <v>22</v>
      </c>
      <c r="M107" s="23" t="s">
        <v>20</v>
      </c>
      <c r="N107" s="23" t="s">
        <v>20</v>
      </c>
      <c r="O107" s="23" t="s">
        <v>20</v>
      </c>
      <c r="P107" s="23" t="s">
        <v>20</v>
      </c>
      <c r="Q107" s="23" t="s">
        <v>20</v>
      </c>
      <c r="R107" s="24" t="s">
        <v>120</v>
      </c>
      <c r="S107" s="25" t="s">
        <v>34</v>
      </c>
      <c r="T107" s="27">
        <f>55000+50</f>
        <v>55050</v>
      </c>
      <c r="U107" s="65"/>
      <c r="V107" s="65"/>
      <c r="W107" s="65"/>
      <c r="X107" s="65"/>
      <c r="Y107" s="65"/>
      <c r="Z107" s="27">
        <f>T107+U107</f>
        <v>55050</v>
      </c>
      <c r="AA107" s="25">
        <v>2021</v>
      </c>
      <c r="AB107" s="68" t="s">
        <v>132</v>
      </c>
      <c r="AC107" s="52"/>
      <c r="AD107" s="18"/>
      <c r="AE107" s="1"/>
      <c r="AF107" s="1"/>
    </row>
    <row r="108" spans="1:32" s="10" customFormat="1" ht="33.6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7" t="s">
        <v>121</v>
      </c>
      <c r="S108" s="6" t="s">
        <v>31</v>
      </c>
      <c r="T108" s="8">
        <v>13</v>
      </c>
      <c r="U108" s="66"/>
      <c r="V108" s="66"/>
      <c r="W108" s="66"/>
      <c r="X108" s="66"/>
      <c r="Y108" s="66"/>
      <c r="Z108" s="4">
        <f t="shared" ref="Z108" si="25">T108+U108+V108+W108+X108+Y108</f>
        <v>13</v>
      </c>
      <c r="AA108" s="6">
        <v>2021</v>
      </c>
      <c r="AB108" s="68"/>
      <c r="AC108" s="52"/>
      <c r="AD108" s="18"/>
      <c r="AE108" s="1"/>
      <c r="AF108" s="1"/>
    </row>
    <row r="109" spans="1:32" s="10" customFormat="1" ht="39.6" customHeight="1" x14ac:dyDescent="0.25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4" t="s">
        <v>52</v>
      </c>
      <c r="S109" s="45" t="s">
        <v>34</v>
      </c>
      <c r="T109" s="46">
        <f t="shared" ref="T109:Z109" si="26">T110</f>
        <v>0</v>
      </c>
      <c r="U109" s="46">
        <f t="shared" si="26"/>
        <v>0</v>
      </c>
      <c r="V109" s="46">
        <f t="shared" si="26"/>
        <v>0</v>
      </c>
      <c r="W109" s="46">
        <f t="shared" si="26"/>
        <v>0</v>
      </c>
      <c r="X109" s="46">
        <f t="shared" si="26"/>
        <v>0</v>
      </c>
      <c r="Y109" s="46">
        <f t="shared" si="26"/>
        <v>0</v>
      </c>
      <c r="Z109" s="46">
        <f t="shared" si="26"/>
        <v>0</v>
      </c>
      <c r="AA109" s="45">
        <v>2026</v>
      </c>
      <c r="AB109" s="68"/>
      <c r="AC109" s="18"/>
      <c r="AD109" s="18"/>
      <c r="AE109" s="1"/>
      <c r="AF109" s="1"/>
    </row>
    <row r="110" spans="1:32" s="1" customFormat="1" ht="53.45" customHeight="1" x14ac:dyDescent="0.25">
      <c r="A110" s="47"/>
      <c r="B110" s="47"/>
      <c r="C110" s="47"/>
      <c r="D110" s="47"/>
      <c r="E110" s="47"/>
      <c r="F110" s="47"/>
      <c r="G110" s="47"/>
      <c r="H110" s="47"/>
      <c r="I110" s="48"/>
      <c r="J110" s="48"/>
      <c r="K110" s="48"/>
      <c r="L110" s="48"/>
      <c r="M110" s="48"/>
      <c r="N110" s="48"/>
      <c r="O110" s="48"/>
      <c r="P110" s="48"/>
      <c r="Q110" s="48"/>
      <c r="R110" s="49" t="s">
        <v>17</v>
      </c>
      <c r="S110" s="50" t="s">
        <v>34</v>
      </c>
      <c r="T110" s="51">
        <v>0</v>
      </c>
      <c r="U110" s="51">
        <v>0</v>
      </c>
      <c r="V110" s="51">
        <v>0</v>
      </c>
      <c r="W110" s="51">
        <v>0</v>
      </c>
      <c r="X110" s="51">
        <v>0</v>
      </c>
      <c r="Y110" s="51">
        <v>0</v>
      </c>
      <c r="Z110" s="51">
        <v>0</v>
      </c>
      <c r="AA110" s="50">
        <v>2026</v>
      </c>
      <c r="AB110" s="68"/>
      <c r="AC110" s="18"/>
      <c r="AD110" s="18"/>
    </row>
    <row r="111" spans="1:32" s="1" customFormat="1" ht="45" x14ac:dyDescent="0.25">
      <c r="A111" s="6"/>
      <c r="B111" s="6"/>
      <c r="C111" s="6"/>
      <c r="D111" s="6"/>
      <c r="E111" s="6"/>
      <c r="F111" s="6"/>
      <c r="G111" s="6"/>
      <c r="H111" s="6"/>
      <c r="I111" s="15"/>
      <c r="J111" s="15"/>
      <c r="K111" s="15"/>
      <c r="L111" s="15"/>
      <c r="M111" s="15"/>
      <c r="N111" s="15"/>
      <c r="O111" s="15"/>
      <c r="P111" s="15"/>
      <c r="Q111" s="15"/>
      <c r="R111" s="7" t="s">
        <v>117</v>
      </c>
      <c r="S111" s="6" t="s">
        <v>31</v>
      </c>
      <c r="T111" s="9">
        <v>24</v>
      </c>
      <c r="U111" s="9">
        <v>24</v>
      </c>
      <c r="V111" s="9">
        <v>24</v>
      </c>
      <c r="W111" s="9">
        <v>24</v>
      </c>
      <c r="X111" s="9">
        <v>24</v>
      </c>
      <c r="Y111" s="9">
        <v>24</v>
      </c>
      <c r="Z111" s="4">
        <f>T111+U111+V111+W111+X111+Y111</f>
        <v>144</v>
      </c>
      <c r="AA111" s="6">
        <v>2026</v>
      </c>
      <c r="AB111" s="68"/>
      <c r="AC111" s="18"/>
      <c r="AD111" s="18"/>
    </row>
    <row r="112" spans="1:32" s="1" customFormat="1" ht="60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4" t="s">
        <v>118</v>
      </c>
      <c r="S112" s="25" t="s">
        <v>28</v>
      </c>
      <c r="T112" s="23" t="s">
        <v>12</v>
      </c>
      <c r="U112" s="23" t="s">
        <v>12</v>
      </c>
      <c r="V112" s="23" t="s">
        <v>12</v>
      </c>
      <c r="W112" s="23" t="s">
        <v>12</v>
      </c>
      <c r="X112" s="23" t="s">
        <v>12</v>
      </c>
      <c r="Y112" s="23" t="s">
        <v>12</v>
      </c>
      <c r="Z112" s="60" t="s">
        <v>12</v>
      </c>
      <c r="AA112" s="25">
        <v>2026</v>
      </c>
      <c r="AB112" s="68"/>
      <c r="AC112" s="18"/>
      <c r="AD112" s="18"/>
    </row>
    <row r="113" spans="1:32" s="1" customFormat="1" ht="30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7" t="s">
        <v>113</v>
      </c>
      <c r="S113" s="6" t="s">
        <v>31</v>
      </c>
      <c r="T113" s="9">
        <v>5</v>
      </c>
      <c r="U113" s="9">
        <v>5</v>
      </c>
      <c r="V113" s="9">
        <v>5</v>
      </c>
      <c r="W113" s="9">
        <v>5</v>
      </c>
      <c r="X113" s="9">
        <v>5</v>
      </c>
      <c r="Y113" s="9">
        <v>5</v>
      </c>
      <c r="Z113" s="4">
        <f>T113+U113+V113+W113+X113+Y113</f>
        <v>30</v>
      </c>
      <c r="AA113" s="6">
        <v>2026</v>
      </c>
      <c r="AB113" s="68"/>
      <c r="AC113" s="18"/>
      <c r="AD113" s="18"/>
    </row>
    <row r="114" spans="1:32" ht="44.25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4" t="s">
        <v>104</v>
      </c>
      <c r="S114" s="25" t="s">
        <v>28</v>
      </c>
      <c r="T114" s="59">
        <v>1</v>
      </c>
      <c r="U114" s="59">
        <v>1</v>
      </c>
      <c r="V114" s="59">
        <v>1</v>
      </c>
      <c r="W114" s="59">
        <v>1</v>
      </c>
      <c r="X114" s="59">
        <v>1</v>
      </c>
      <c r="Y114" s="59">
        <v>1</v>
      </c>
      <c r="Z114" s="61">
        <v>1</v>
      </c>
      <c r="AA114" s="25">
        <v>2026</v>
      </c>
    </row>
    <row r="115" spans="1:32" ht="28.1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7" t="s">
        <v>105</v>
      </c>
      <c r="S115" s="6" t="s">
        <v>32</v>
      </c>
      <c r="T115" s="8">
        <v>45</v>
      </c>
      <c r="U115" s="8">
        <v>45</v>
      </c>
      <c r="V115" s="8">
        <v>45</v>
      </c>
      <c r="W115" s="8">
        <v>45</v>
      </c>
      <c r="X115" s="8">
        <v>45</v>
      </c>
      <c r="Y115" s="8">
        <v>45</v>
      </c>
      <c r="Z115" s="4">
        <f>T115+U115+V115+W115+X115+Y115</f>
        <v>270</v>
      </c>
      <c r="AA115" s="6">
        <v>2026</v>
      </c>
    </row>
    <row r="116" spans="1:32" ht="78" customHeight="1" x14ac:dyDescent="0.25">
      <c r="A116" s="47"/>
      <c r="B116" s="47"/>
      <c r="C116" s="47"/>
      <c r="D116" s="47"/>
      <c r="E116" s="47"/>
      <c r="F116" s="47"/>
      <c r="G116" s="47"/>
      <c r="H116" s="47"/>
      <c r="I116" s="48"/>
      <c r="J116" s="48"/>
      <c r="K116" s="48"/>
      <c r="L116" s="48"/>
      <c r="M116" s="48"/>
      <c r="N116" s="48"/>
      <c r="O116" s="48"/>
      <c r="P116" s="48"/>
      <c r="Q116" s="48"/>
      <c r="R116" s="49" t="s">
        <v>29</v>
      </c>
      <c r="S116" s="47" t="s">
        <v>34</v>
      </c>
      <c r="T116" s="51">
        <v>0</v>
      </c>
      <c r="U116" s="51">
        <v>0</v>
      </c>
      <c r="V116" s="51">
        <v>0</v>
      </c>
      <c r="W116" s="51">
        <v>0</v>
      </c>
      <c r="X116" s="51">
        <v>0</v>
      </c>
      <c r="Y116" s="51">
        <v>0</v>
      </c>
      <c r="Z116" s="51">
        <v>0</v>
      </c>
      <c r="AA116" s="50">
        <v>2026</v>
      </c>
    </row>
    <row r="117" spans="1:32" ht="30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7" t="s">
        <v>106</v>
      </c>
      <c r="S117" s="6" t="s">
        <v>32</v>
      </c>
      <c r="T117" s="9">
        <f t="shared" ref="T117:Y117" si="27">T122</f>
        <v>200</v>
      </c>
      <c r="U117" s="9">
        <f t="shared" si="27"/>
        <v>200</v>
      </c>
      <c r="V117" s="9">
        <f t="shared" si="27"/>
        <v>200</v>
      </c>
      <c r="W117" s="9">
        <f t="shared" si="27"/>
        <v>200</v>
      </c>
      <c r="X117" s="9">
        <f>X122</f>
        <v>200</v>
      </c>
      <c r="Y117" s="9">
        <f t="shared" si="27"/>
        <v>200</v>
      </c>
      <c r="Z117" s="4">
        <f>T117+U117+V117+W117+X117+Y117</f>
        <v>1200</v>
      </c>
      <c r="AA117" s="6">
        <v>2026</v>
      </c>
    </row>
    <row r="118" spans="1:32" s="1" customFormat="1" ht="45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7" t="s">
        <v>119</v>
      </c>
      <c r="S118" s="6" t="s">
        <v>34</v>
      </c>
      <c r="T118" s="5">
        <f t="shared" ref="T118:Y118" si="28">T122*1.6</f>
        <v>320</v>
      </c>
      <c r="U118" s="5">
        <f t="shared" si="28"/>
        <v>320</v>
      </c>
      <c r="V118" s="5">
        <f t="shared" si="28"/>
        <v>320</v>
      </c>
      <c r="W118" s="5">
        <f t="shared" si="28"/>
        <v>320</v>
      </c>
      <c r="X118" s="5">
        <f t="shared" si="28"/>
        <v>320</v>
      </c>
      <c r="Y118" s="5">
        <f t="shared" si="28"/>
        <v>320</v>
      </c>
      <c r="Z118" s="3">
        <f>T118+U118+V118+W118+X118+Y118</f>
        <v>1920</v>
      </c>
      <c r="AA118" s="6">
        <v>2026</v>
      </c>
      <c r="AB118" s="68"/>
      <c r="AC118" s="18"/>
      <c r="AD118" s="18"/>
    </row>
    <row r="119" spans="1:32" ht="58.9" customHeight="1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4" t="s">
        <v>107</v>
      </c>
      <c r="S119" s="25" t="s">
        <v>28</v>
      </c>
      <c r="T119" s="59">
        <v>1</v>
      </c>
      <c r="U119" s="59">
        <v>1</v>
      </c>
      <c r="V119" s="59">
        <v>1</v>
      </c>
      <c r="W119" s="59">
        <v>1</v>
      </c>
      <c r="X119" s="59">
        <v>1</v>
      </c>
      <c r="Y119" s="59">
        <v>1</v>
      </c>
      <c r="Z119" s="61">
        <v>1</v>
      </c>
      <c r="AA119" s="25">
        <v>2026</v>
      </c>
    </row>
    <row r="120" spans="1:32" ht="30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7" t="s">
        <v>108</v>
      </c>
      <c r="S120" s="6" t="s">
        <v>32</v>
      </c>
      <c r="T120" s="9">
        <v>125</v>
      </c>
      <c r="U120" s="9">
        <v>125</v>
      </c>
      <c r="V120" s="9">
        <v>125</v>
      </c>
      <c r="W120" s="9">
        <v>125</v>
      </c>
      <c r="X120" s="9">
        <v>125</v>
      </c>
      <c r="Y120" s="9">
        <v>125</v>
      </c>
      <c r="Z120" s="4">
        <f>T120+U120+V120+W120+X120+Y120</f>
        <v>750</v>
      </c>
      <c r="AA120" s="6">
        <v>2026</v>
      </c>
    </row>
    <row r="121" spans="1:32" s="10" customFormat="1" ht="60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4" t="s">
        <v>109</v>
      </c>
      <c r="S121" s="25" t="s">
        <v>28</v>
      </c>
      <c r="T121" s="59">
        <v>1</v>
      </c>
      <c r="U121" s="59">
        <v>1</v>
      </c>
      <c r="V121" s="59">
        <v>1</v>
      </c>
      <c r="W121" s="59">
        <v>1</v>
      </c>
      <c r="X121" s="59">
        <v>1</v>
      </c>
      <c r="Y121" s="59">
        <v>1</v>
      </c>
      <c r="Z121" s="61">
        <v>1</v>
      </c>
      <c r="AA121" s="25">
        <v>2026</v>
      </c>
      <c r="AB121" s="68"/>
      <c r="AC121" s="18"/>
      <c r="AD121" s="18"/>
      <c r="AE121" s="1"/>
      <c r="AF121" s="1"/>
    </row>
    <row r="122" spans="1:32" s="1" customFormat="1" ht="45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7" t="s">
        <v>110</v>
      </c>
      <c r="S122" s="6" t="s">
        <v>32</v>
      </c>
      <c r="T122" s="9">
        <v>200</v>
      </c>
      <c r="U122" s="9">
        <v>200</v>
      </c>
      <c r="V122" s="9">
        <v>200</v>
      </c>
      <c r="W122" s="9">
        <v>200</v>
      </c>
      <c r="X122" s="9">
        <v>200</v>
      </c>
      <c r="Y122" s="9">
        <v>200</v>
      </c>
      <c r="Z122" s="4">
        <f>T122+U122+V122+W122+X122+Y122</f>
        <v>1200</v>
      </c>
      <c r="AA122" s="8">
        <v>2026</v>
      </c>
      <c r="AB122" s="68"/>
      <c r="AC122" s="18"/>
      <c r="AD122" s="18"/>
    </row>
    <row r="123" spans="1:32" s="2" customFormat="1" ht="45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4" t="s">
        <v>111</v>
      </c>
      <c r="S123" s="25" t="s">
        <v>28</v>
      </c>
      <c r="T123" s="59">
        <v>1</v>
      </c>
      <c r="U123" s="59">
        <v>1</v>
      </c>
      <c r="V123" s="59">
        <v>1</v>
      </c>
      <c r="W123" s="59">
        <v>1</v>
      </c>
      <c r="X123" s="59">
        <v>1</v>
      </c>
      <c r="Y123" s="59">
        <v>1</v>
      </c>
      <c r="Z123" s="61">
        <v>1</v>
      </c>
      <c r="AA123" s="25">
        <v>2026</v>
      </c>
      <c r="AB123" s="70"/>
      <c r="AC123" s="16"/>
      <c r="AD123" s="16"/>
      <c r="AE123" s="17"/>
      <c r="AF123" s="17"/>
    </row>
    <row r="124" spans="1:32" s="10" customFormat="1" ht="46.15" customHeight="1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3" t="s">
        <v>136</v>
      </c>
      <c r="S124" s="6" t="s">
        <v>32</v>
      </c>
      <c r="T124" s="9">
        <v>1000</v>
      </c>
      <c r="U124" s="9">
        <v>1000</v>
      </c>
      <c r="V124" s="9">
        <v>1000</v>
      </c>
      <c r="W124" s="9">
        <v>1000</v>
      </c>
      <c r="X124" s="9">
        <v>1000</v>
      </c>
      <c r="Y124" s="9">
        <v>1000</v>
      </c>
      <c r="Z124" s="4">
        <f>T124+U124+V124+W124+X124+Y124</f>
        <v>6000</v>
      </c>
      <c r="AA124" s="6">
        <v>2026</v>
      </c>
      <c r="AB124" s="68"/>
      <c r="AC124" s="18"/>
      <c r="AD124" s="18"/>
      <c r="AE124" s="1"/>
      <c r="AF124" s="1"/>
    </row>
    <row r="125" spans="1:32" s="10" customFormat="1" x14ac:dyDescent="0.2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9"/>
      <c r="S125" s="40"/>
      <c r="T125" s="41"/>
      <c r="U125" s="41"/>
      <c r="V125" s="41"/>
      <c r="W125" s="41"/>
      <c r="X125" s="41"/>
      <c r="Y125" s="41"/>
      <c r="Z125" s="42"/>
      <c r="AA125" s="40"/>
      <c r="AB125" s="68"/>
      <c r="AC125" s="18"/>
      <c r="AD125" s="18"/>
      <c r="AE125" s="1"/>
      <c r="AF125" s="1"/>
    </row>
    <row r="126" spans="1:32" s="10" customFormat="1" x14ac:dyDescent="0.25">
      <c r="A126" s="90" t="s">
        <v>30</v>
      </c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  <c r="AA126" s="90"/>
      <c r="AB126" s="68"/>
      <c r="AC126" s="18"/>
      <c r="AD126" s="18"/>
      <c r="AE126" s="1"/>
      <c r="AF126" s="1"/>
    </row>
    <row r="127" spans="1:32" ht="31.15" customHeight="1" x14ac:dyDescent="0.25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63"/>
      <c r="S127" s="63"/>
      <c r="T127" s="63"/>
      <c r="U127" s="63"/>
      <c r="V127" s="63"/>
      <c r="W127" s="63"/>
      <c r="X127" s="63"/>
      <c r="Y127" s="63"/>
      <c r="Z127" s="63"/>
      <c r="AA127" s="62" t="s">
        <v>48</v>
      </c>
    </row>
    <row r="128" spans="1:32" x14ac:dyDescent="0.25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63"/>
      <c r="S128" s="63"/>
      <c r="T128" s="63"/>
      <c r="U128" s="63"/>
      <c r="V128" s="63"/>
      <c r="W128" s="63"/>
      <c r="X128" s="63"/>
      <c r="Y128" s="63"/>
      <c r="Z128" s="63"/>
      <c r="AA128" s="62"/>
    </row>
    <row r="129" spans="1:27" ht="16.5" x14ac:dyDescent="0.25">
      <c r="A129" s="79" t="s">
        <v>137</v>
      </c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</row>
  </sheetData>
  <mergeCells count="30">
    <mergeCell ref="V1:AA1"/>
    <mergeCell ref="A126:AA126"/>
    <mergeCell ref="A13:C13"/>
    <mergeCell ref="D13:E13"/>
    <mergeCell ref="F13:G13"/>
    <mergeCell ref="A12:Q12"/>
    <mergeCell ref="H13:Q13"/>
    <mergeCell ref="S12:S13"/>
    <mergeCell ref="R12:R13"/>
    <mergeCell ref="Z12:AA12"/>
    <mergeCell ref="T12:Y12"/>
    <mergeCell ref="A10:AA10"/>
    <mergeCell ref="A9:AA9"/>
    <mergeCell ref="A3:AA3"/>
    <mergeCell ref="V2:AA2"/>
    <mergeCell ref="A4:AA4"/>
    <mergeCell ref="A5:AA5"/>
    <mergeCell ref="A6:AA6"/>
    <mergeCell ref="A8:AA8"/>
    <mergeCell ref="A129:AA129"/>
    <mergeCell ref="R31:R34"/>
    <mergeCell ref="S31:S34"/>
    <mergeCell ref="R56:R57"/>
    <mergeCell ref="S56:S57"/>
    <mergeCell ref="R60:R62"/>
    <mergeCell ref="S60:S62"/>
    <mergeCell ref="R74:R75"/>
    <mergeCell ref="S74:S75"/>
    <mergeCell ref="R70:R72"/>
    <mergeCell ref="S70:S72"/>
  </mergeCells>
  <pageMargins left="0.39370078740157483" right="0.39370078740157483" top="0.78740157480314965" bottom="0.39370078740157483" header="0" footer="0"/>
  <pageSetup paperSize="9" scale="65" orientation="landscape" r:id="rId1"/>
  <headerFooter differentFirst="1">
    <oddHeader>&amp;C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:B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Всего-дор</vt:lpstr>
      <vt:lpstr>Лист1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2021-04-06T14:29:24Z</dcterms:modified>
</cp:coreProperties>
</file>